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ảng 1-Mẫu BCKQKD QT" sheetId="1" r:id="rId4"/>
    <sheet state="visible" name="Bảng 2+3+4-Chỉ số TC" sheetId="2" r:id="rId5"/>
    <sheet state="visible" name="Bảng 5+6-Ví dụ PT ngang, dọc" sheetId="3" r:id="rId6"/>
    <sheet state="visible" name="Bảng 7+8+9+10-So sánh" sheetId="4" r:id="rId7"/>
  </sheets>
  <definedNames/>
  <calcPr/>
  <extLst>
    <ext uri="GoogleSheetsCustomDataVersion2">
      <go:sheetsCustomData xmlns:go="http://customooxmlschemas.google.com/" r:id="rId8" roundtripDataChecksum="SVrM0GPl2roIX4MLDt5w1cx74ItXtGXASyikp5aJNkI="/>
    </ext>
  </extLst>
</workbook>
</file>

<file path=xl/sharedStrings.xml><?xml version="1.0" encoding="utf-8"?>
<sst xmlns="http://schemas.openxmlformats.org/spreadsheetml/2006/main" count="363" uniqueCount="219">
  <si>
    <t>Bảng 1</t>
  </si>
  <si>
    <t>BÁO CÁO KẾT QUẢ HOẠT ĐỘNG KINH DOANH - MẪU QUẢN TRỊ</t>
  </si>
  <si>
    <t>Chỉ tiêu</t>
  </si>
  <si>
    <t>Tài khoản</t>
  </si>
  <si>
    <t>Cách tính</t>
  </si>
  <si>
    <t>Năm 2022</t>
  </si>
  <si>
    <t>Năm 2021</t>
  </si>
  <si>
    <t>Năm 2020</t>
  </si>
  <si>
    <t>Cách lọc giá trị</t>
  </si>
  <si>
    <t>Doanh thu bán hàng và cung cấp dịch vụ</t>
  </si>
  <si>
    <t xml:space="preserve">        Doanh thu bán hàng hóa</t>
  </si>
  <si>
    <t xml:space="preserve">Sổ chi tiết các TK </t>
  </si>
  <si>
    <t xml:space="preserve">        Doanh thu bán các thành phẩm</t>
  </si>
  <si>
    <t xml:space="preserve">        Doanh thu cung cấp dịch vụ</t>
  </si>
  <si>
    <t xml:space="preserve">        Doanh thu khác</t>
  </si>
  <si>
    <t>Các khoản giảm trừ doanh thu</t>
  </si>
  <si>
    <t xml:space="preserve">        Chiết khấu thương mại</t>
  </si>
  <si>
    <t>Sổ chi tiết các TK</t>
  </si>
  <si>
    <t xml:space="preserve">        Hàng bán bị trả lại</t>
  </si>
  <si>
    <t xml:space="preserve">        Giảm giá hàng bán</t>
  </si>
  <si>
    <t xml:space="preserve">Doanh thu thuần về bán hàng và cung cấp dịch vụ </t>
  </si>
  <si>
    <t>3=1-2</t>
  </si>
  <si>
    <t>Giá vốn hàng bán</t>
  </si>
  <si>
    <t xml:space="preserve">        Giá vốn hàng thương mại</t>
  </si>
  <si>
    <t>TK632 đối ứng TK156</t>
  </si>
  <si>
    <t xml:space="preserve">        Chi phí nguyên liệu, vật liệu</t>
  </si>
  <si>
    <t>Bảng tính giá thành của thành phẩm tiêu thụ trong năm</t>
  </si>
  <si>
    <t xml:space="preserve">        Chi phí khấu hao</t>
  </si>
  <si>
    <t xml:space="preserve">        Chi phí nhân công</t>
  </si>
  <si>
    <t xml:space="preserve">        Chi phí sản xuất chung</t>
  </si>
  <si>
    <t xml:space="preserve">Lợi nhuận gộp về bán hàng và cung cấp dịch vụ </t>
  </si>
  <si>
    <t>5=3-4</t>
  </si>
  <si>
    <t>Doanh thu hoạt động tài chính</t>
  </si>
  <si>
    <t xml:space="preserve">        Cho thuê tài sản</t>
  </si>
  <si>
    <t>Tạo mã thống kê theo nội dung để hạch toán chi tiết và tổng hợp</t>
  </si>
  <si>
    <t xml:space="preserve">        Tiền lãi cho vay, tiền gửi...</t>
  </si>
  <si>
    <t xml:space="preserve">        Giao dịch chứng khoán</t>
  </si>
  <si>
    <t xml:space="preserve">        Doanh thu tài chính khác</t>
  </si>
  <si>
    <t>Chi phí tài chính</t>
  </si>
  <si>
    <t xml:space="preserve">        Lãi vay, lãi hàng trả chậm, lãi thuê tài chính</t>
  </si>
  <si>
    <t>Tổng hợp theo mã thống kê</t>
  </si>
  <si>
    <t xml:space="preserve">        Lỗ tỷ giá</t>
  </si>
  <si>
    <t xml:space="preserve">        Chi phí tài chính khác</t>
  </si>
  <si>
    <t>Chi phí bán hàng, quản lý doanh nghiệp</t>
  </si>
  <si>
    <t xml:space="preserve">        Chi phí nhân viên</t>
  </si>
  <si>
    <t>6411, 6421</t>
  </si>
  <si>
    <t xml:space="preserve">        Chi phí vật liệu </t>
  </si>
  <si>
    <t>6412, 6422</t>
  </si>
  <si>
    <t xml:space="preserve">        Chi phí dụng cụ, đồ dùng</t>
  </si>
  <si>
    <t xml:space="preserve"> 6413, 6423</t>
  </si>
  <si>
    <t xml:space="preserve">        Chi phí khấu hao TSCĐ</t>
  </si>
  <si>
    <t xml:space="preserve"> 6414, 6424</t>
  </si>
  <si>
    <t xml:space="preserve">        Chi phí bảo hành, thuế, phí</t>
  </si>
  <si>
    <t xml:space="preserve"> 6415, 6425</t>
  </si>
  <si>
    <t xml:space="preserve">        Chi phí dự phòng</t>
  </si>
  <si>
    <t xml:space="preserve">        Chi phí dịch vụ mua ngoài</t>
  </si>
  <si>
    <t xml:space="preserve"> 6417, 6427</t>
  </si>
  <si>
    <t xml:space="preserve">        Chi phí bằng tiền khác</t>
  </si>
  <si>
    <t xml:space="preserve"> 6418, 6428</t>
  </si>
  <si>
    <t xml:space="preserve">Lợi nhuận thuần từ hoạt động kinh doanh </t>
  </si>
  <si>
    <t>10=5+6-7-8-9</t>
  </si>
  <si>
    <t>Thu nhập khác</t>
  </si>
  <si>
    <t>Chi phí khác</t>
  </si>
  <si>
    <t xml:space="preserve">Lợi nhuận khác </t>
  </si>
  <si>
    <t>13=11-12</t>
  </si>
  <si>
    <t xml:space="preserve">Tổng lợi nhuận kế toán trước thuế </t>
  </si>
  <si>
    <t>14=10+13</t>
  </si>
  <si>
    <t>Bảng 2</t>
  </si>
  <si>
    <t>CHI PHÍ</t>
  </si>
  <si>
    <t>TT</t>
  </si>
  <si>
    <t>Nội dung chỉ số</t>
  </si>
  <si>
    <t>Ý nghĩa</t>
  </si>
  <si>
    <t>ĐV</t>
  </si>
  <si>
    <t>Giá vốn trên Doanh thu thuần</t>
  </si>
  <si>
    <t>Thể hiện chi phí tạo ra doanh thu (CP sản xuất, giá mua) chiếm bao nhiêu % doanh thu</t>
  </si>
  <si>
    <t>(Giá vốn/Doanh thu)*100</t>
  </si>
  <si>
    <t>%</t>
  </si>
  <si>
    <t>Chi phí lãi vay trên Doanh thu thuần</t>
  </si>
  <si>
    <t>Thể hiện chi phí lãi vay chiếm bao nhiêu % doanh thu</t>
  </si>
  <si>
    <t>(Chi phí lãi vay/Doanh thu)*100</t>
  </si>
  <si>
    <t>Chi phí bán hàng trên Doanh thu thuần</t>
  </si>
  <si>
    <t>Thể hiện chi phí bán hàng chiếm bao nhiêu % doanh thu</t>
  </si>
  <si>
    <t>(Chi phí bán hàng/Doanh thu)*100</t>
  </si>
  <si>
    <t>Chi phí quản lý trên Doanh thu thuần</t>
  </si>
  <si>
    <t>Thể hiện chi phí quản lý chiếm bao nhiêu % doanh thu</t>
  </si>
  <si>
    <t>(Chi phí quản lý/Doanh thu)*100</t>
  </si>
  <si>
    <t>Bảng 3</t>
  </si>
  <si>
    <t>HỆ SỐ THANH TOÁN</t>
  </si>
  <si>
    <t>Tiêu chuẩn</t>
  </si>
  <si>
    <t>Hệ số khả năng thanh toán lãi vay</t>
  </si>
  <si>
    <t xml:space="preserve"> ≥ 1</t>
  </si>
  <si>
    <t>Khả năng trả lãi vay trong kỳ bằng lợi nhuận trước thuế và lãi vay</t>
  </si>
  <si>
    <t>(Lãi vay + LN trước thuế)/Lãi vay</t>
  </si>
  <si>
    <t>Lần</t>
  </si>
  <si>
    <t>Bảng 4</t>
  </si>
  <si>
    <t>KHẢ NĂNG SINH LỜI</t>
  </si>
  <si>
    <t>Tiêu chuẩn *</t>
  </si>
  <si>
    <t>Tỉ suất lợi nhuận gộp trên DTT
(Gross Profit Margin-GPM)</t>
  </si>
  <si>
    <t>Cho biết doanh thu có đủ bù đắp chi phí trực tiếp tạo ra doanh thu đó không</t>
  </si>
  <si>
    <t>(LN gộp/Doanh thu thuần)*100</t>
  </si>
  <si>
    <t>Tỉ suất lợi nhuận hoạt động trên DTT
(Operating Profit Margin - OPM)</t>
  </si>
  <si>
    <t>Cho biết doanh thu có đủ bù CP trực tiếp (giá vốn), CP lãi vay, CP bán hàng, CP quản lý không</t>
  </si>
  <si>
    <t>(LN thuần/Doanh thu thuần)*100</t>
  </si>
  <si>
    <t>Tỉ suất lợi nhuận ròng trên DTT
(Net Profit Margin - NPM=ROS)</t>
  </si>
  <si>
    <t>&gt; 0</t>
  </si>
  <si>
    <t>Cho biết 1 đồng doanh thu tạo ra bao nhiêu % lợi nhuận</t>
  </si>
  <si>
    <t>(LN sau thuế/Doanh thu thuần)*100</t>
  </si>
  <si>
    <t>Tỉ suất lợi nhuận trên vốn chủ 
(Return on Equity - ROE)</t>
  </si>
  <si>
    <t>H ≥ 12%</t>
  </si>
  <si>
    <t>Mỗi đồng đầu tư của vốn chủ sở hữu tạo bao nhiêu đồng LN sau thuế</t>
  </si>
  <si>
    <t>(LN sau thuế/Vốn chủ bình quân)*100</t>
  </si>
  <si>
    <t>Tỉ suất lợi nhuận của tài sản
 (Return on Assets - ROA)</t>
  </si>
  <si>
    <t>H ≥ 10%</t>
  </si>
  <si>
    <t>Cho biết mỗi đồng đầu tư vào tài sản tạo bao nhiêu đồng LN sau thuế</t>
  </si>
  <si>
    <t>(LN sau thuế/Tổng TS bình quân)*100</t>
  </si>
  <si>
    <t>Bảng 5</t>
  </si>
  <si>
    <t xml:space="preserve">PHÂN TÍCH TĂNG TRƯỞNG DOANH THU </t>
  </si>
  <si>
    <t>BIỂU ĐỒ DOANH THU</t>
  </si>
  <si>
    <t>Đvt: tỉ đồng</t>
  </si>
  <si>
    <t>Ký hiệu</t>
  </si>
  <si>
    <t>DT / SALES
/ REVENUE</t>
  </si>
  <si>
    <t>Phân tích ngang:</t>
  </si>
  <si>
    <t xml:space="preserve">Ý nghĩa </t>
  </si>
  <si>
    <t>Sales</t>
  </si>
  <si>
    <t>Tăng trưởng năm (tỉ đồng)</t>
  </si>
  <si>
    <t>DT năm n 
- DT năm (n-1)</t>
  </si>
  <si>
    <t>CAGR: Tỉ lệ tăng trưởng kép hàng năm (Compound Annual Growth Rate):</t>
  </si>
  <si>
    <t>CAGR 1 năm</t>
  </si>
  <si>
    <t>(EV/BV)^1/n - 1</t>
  </si>
  <si>
    <t>CAGR = (EV/BV)^1/n - 1</t>
  </si>
  <si>
    <t>CAGR '18-'22</t>
  </si>
  <si>
    <t>2% = (120/110) ^ 1/4 -1</t>
  </si>
  <si>
    <t>EV: Ending Value; BV:Beginning Value; 
n: Number of years</t>
  </si>
  <si>
    <t>Bảng 6</t>
  </si>
  <si>
    <t>PHÂN TÍCH TỈ TRỌNG LỢI NHUẬN THEO DOANH THU</t>
  </si>
  <si>
    <t>Mã</t>
  </si>
  <si>
    <t>Tỉ đồng</t>
  </si>
  <si>
    <t>Doanh thu thuần (REVENUE)</t>
  </si>
  <si>
    <t>1</t>
  </si>
  <si>
    <t>Biên lợi nhuận gộp (GPM)</t>
  </si>
  <si>
    <t>2</t>
  </si>
  <si>
    <t>Biên lợi nhuận sau thuế (NPM)</t>
  </si>
  <si>
    <t>3</t>
  </si>
  <si>
    <t>Để dễ so sánh hơn, có thể tách cột tỉ lệ xuống 1 bảng riêng dưới đây</t>
  </si>
  <si>
    <t>GPM</t>
  </si>
  <si>
    <t>4=2/1</t>
  </si>
  <si>
    <t>NPM</t>
  </si>
  <si>
    <t>*</t>
  </si>
  <si>
    <t>Năm hiện tại trừ năm liền trước</t>
  </si>
  <si>
    <t>Gross Profit</t>
  </si>
  <si>
    <t>Net Profit</t>
  </si>
  <si>
    <t>Cost of Product to Sales</t>
  </si>
  <si>
    <t xml:space="preserve"> = 2/1</t>
  </si>
  <si>
    <t>Financial cost to Sales</t>
  </si>
  <si>
    <t xml:space="preserve"> =4/1</t>
  </si>
  <si>
    <t>Business &amp; Management Cost to Sales</t>
  </si>
  <si>
    <t xml:space="preserve"> = 5/1</t>
  </si>
  <si>
    <t>Bảng 7</t>
  </si>
  <si>
    <t>BÁO CÁO KẾT QUẢ HOẠT ĐỘNG KINH DOANH - RÚT GỌN</t>
  </si>
  <si>
    <t>(Trích từ Báo cáo hợp nhất niêm yết)</t>
  </si>
  <si>
    <t>Công ty Cổ phần Xây dựng Coteccons</t>
  </si>
  <si>
    <t>Mã chứng khoán: CTD</t>
  </si>
  <si>
    <t>Tên ngắn</t>
  </si>
  <si>
    <t>Revenue</t>
  </si>
  <si>
    <t>Cost of Products</t>
  </si>
  <si>
    <t>Financial Cost</t>
  </si>
  <si>
    <t>Management Cost</t>
  </si>
  <si>
    <t>Operating Profit</t>
  </si>
  <si>
    <t>Profit before tax</t>
  </si>
  <si>
    <t xml:space="preserve">Tổng lợi nhuận kế toán sau thuế </t>
  </si>
  <si>
    <t>Tổng Công ty Cổ phần Xuất nhập khẩu và Xây dựng Việt Nam (Vinaconex)</t>
  </si>
  <si>
    <t>Mã chứng khoán: VCG</t>
  </si>
  <si>
    <t>Bảng 8</t>
  </si>
  <si>
    <t>Tăng trưởng</t>
  </si>
  <si>
    <t xml:space="preserve">Công ty </t>
  </si>
  <si>
    <t xml:space="preserve">Revenue </t>
  </si>
  <si>
    <t>CTD</t>
  </si>
  <si>
    <t>VCG</t>
  </si>
  <si>
    <t>Bảng 9</t>
  </si>
  <si>
    <t>Phân tích dọc:</t>
  </si>
  <si>
    <t>Số trích từ Bảng cân đối kế toán 2 công ty</t>
  </si>
  <si>
    <t>(để tính chỉ ROA, ROE)</t>
  </si>
  <si>
    <t>Phân tích từng năm:</t>
  </si>
  <si>
    <t>Nhận xét</t>
  </si>
  <si>
    <t>31/12/2018</t>
  </si>
  <si>
    <t>31/12/2019</t>
  </si>
  <si>
    <t>31/12/2020</t>
  </si>
  <si>
    <t>31/12/2021</t>
  </si>
  <si>
    <t>31/12/2022</t>
  </si>
  <si>
    <t>Cost of Product / Revenue</t>
  </si>
  <si>
    <t>CTD trung bình cao hơn 8%</t>
  </si>
  <si>
    <t>Coteccons</t>
  </si>
  <si>
    <t>Tổng tài sản</t>
  </si>
  <si>
    <t>(Interest + Management Cost) / Revenue</t>
  </si>
  <si>
    <t>CTD trung bình thấp hơn 11%</t>
  </si>
  <si>
    <t>Tổng vốn chủ</t>
  </si>
  <si>
    <t>Vinaconex</t>
  </si>
  <si>
    <t>Total Cost (Cost of Product + Interest + Management Cost) / Revenue</t>
  </si>
  <si>
    <t>Một số năm cao hơn doanh thu</t>
  </si>
  <si>
    <t>GPM - Biên lợi nhuận gộp</t>
  </si>
  <si>
    <t>CTD trung bình thấp hơn 8%</t>
  </si>
  <si>
    <t>OPM - Biên lợi nhuận hoạt động</t>
  </si>
  <si>
    <t>CTD trung bình thấp hơn 13%</t>
  </si>
  <si>
    <t>NPM - Biên lợi nhuận ròng</t>
  </si>
  <si>
    <t>ROA - Tỉ suất lợi nhuận trên tài sản</t>
  </si>
  <si>
    <t>CTD trung bình thấp hơn 1%</t>
  </si>
  <si>
    <t>ROE - Tỉ suất lợi nhuận trên vốn chủ</t>
  </si>
  <si>
    <t>CTD trung bình thấp hơn 6%</t>
  </si>
  <si>
    <t>Bảng 10</t>
  </si>
  <si>
    <t>Phân tích tổng 5 năm:</t>
  </si>
  <si>
    <t>Doanh thu
 2018-2022</t>
  </si>
  <si>
    <t>Tỉ trọng trung bình</t>
  </si>
  <si>
    <t>OPM</t>
  </si>
  <si>
    <t>ROA</t>
  </si>
  <si>
    <t>ROE</t>
  </si>
  <si>
    <t xml:space="preserve">Profit before tax </t>
  </si>
  <si>
    <t xml:space="preserve">Net Profit </t>
  </si>
  <si>
    <t>Main Revenue</t>
  </si>
  <si>
    <t>Sub Revenue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</si>
</sst>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0.0%"/>
  </numFmts>
  <fonts count="37">
    <font>
      <sz val="10.0"/>
      <color rgb="FF000000"/>
      <name val="Arial"/>
      <scheme val="minor"/>
    </font>
    <font>
      <b/>
      <u/>
      <sz val="13.0"/>
      <color rgb="FF000000"/>
      <name val="Arial"/>
    </font>
    <font>
      <color theme="1"/>
      <name val="Arial"/>
    </font>
    <font>
      <sz val="10.0"/>
      <color rgb="FF000000"/>
      <name val="Arial"/>
    </font>
    <font>
      <b/>
      <sz val="15.0"/>
      <color rgb="FF000000"/>
      <name val="Arial"/>
    </font>
    <font>
      <b/>
      <sz val="10.0"/>
      <color rgb="FF000000"/>
      <name val="Arial"/>
    </font>
    <font/>
    <font>
      <b/>
      <i/>
      <sz val="12.0"/>
      <color rgb="FF000000"/>
      <name val="Arial"/>
    </font>
    <font>
      <i/>
      <sz val="12.0"/>
      <color rgb="FF000000"/>
      <name val="Arial"/>
    </font>
    <font>
      <i/>
      <sz val="11.0"/>
      <color rgb="FF000000"/>
      <name val="Arial"/>
    </font>
    <font>
      <b/>
      <sz val="12.0"/>
      <color rgb="FF000000"/>
      <name val="Arial"/>
    </font>
    <font>
      <b/>
      <u/>
      <sz val="10.0"/>
      <color rgb="FF000000"/>
      <name val="Arial"/>
    </font>
    <font>
      <b/>
      <sz val="10.0"/>
      <color theme="1"/>
      <name val="Arial"/>
    </font>
    <font>
      <u/>
      <sz val="10.0"/>
      <color rgb="FF000000"/>
      <name val="Arial"/>
    </font>
    <font>
      <sz val="10.0"/>
      <color theme="1"/>
      <name val="Arial"/>
    </font>
    <font>
      <b/>
      <sz val="12.0"/>
      <color rgb="FF000000"/>
      <name val="Times New Roman"/>
    </font>
    <font>
      <sz val="12.0"/>
      <color rgb="FF000000"/>
      <name val="Arial"/>
    </font>
    <font>
      <b/>
      <sz val="10.0"/>
      <color rgb="FF000000"/>
      <name val="Times New Roman"/>
    </font>
    <font>
      <b/>
      <i/>
      <sz val="12.0"/>
      <color rgb="FF000000"/>
      <name val="Times New Roman"/>
    </font>
    <font>
      <b/>
      <sz val="10.0"/>
      <color rgb="FF974806"/>
      <name val="Arial"/>
    </font>
    <font>
      <sz val="10.0"/>
      <color rgb="FF974806"/>
      <name val="Arial"/>
    </font>
    <font>
      <i/>
      <sz val="10.0"/>
      <color rgb="FF000000"/>
      <name val="Arial"/>
    </font>
    <font>
      <b/>
      <i/>
      <sz val="11.0"/>
      <color rgb="FF000000"/>
      <name val="Times New Roman"/>
    </font>
    <font>
      <b/>
      <i/>
      <sz val="10.0"/>
      <color rgb="FF000000"/>
      <name val="Times New Roman"/>
    </font>
    <font>
      <sz val="17.0"/>
      <color rgb="FF000000"/>
      <name val="Calibri"/>
    </font>
    <font>
      <sz val="13.0"/>
      <color rgb="FF000000"/>
      <name val="Arial"/>
    </font>
    <font>
      <sz val="9.0"/>
      <color rgb="FF000000"/>
      <name val="Arial"/>
    </font>
    <font>
      <i/>
      <sz val="12.0"/>
      <color rgb="FF000000"/>
      <name val="Times New Roman"/>
    </font>
    <font>
      <b/>
      <sz val="9.0"/>
      <color rgb="FF000000"/>
      <name val="Times New Roman"/>
    </font>
    <font>
      <b/>
      <sz val="9.0"/>
      <color rgb="FF000000"/>
      <name val="Arial"/>
    </font>
    <font>
      <b/>
      <i/>
      <sz val="9.0"/>
      <color rgb="FF000000"/>
      <name val="Arial"/>
    </font>
    <font>
      <i/>
      <sz val="9.0"/>
      <color rgb="FF000000"/>
      <name val="Arial"/>
    </font>
    <font>
      <b/>
      <i/>
      <u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9.0"/>
      <color theme="0"/>
      <name val="Arial"/>
    </font>
    <font>
      <b/>
      <sz val="9.0"/>
      <color theme="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theme="0"/>
      </patternFill>
    </fill>
  </fills>
  <borders count="60">
    <border/>
    <border>
      <left/>
      <right/>
      <top/>
      <bottom/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thin">
        <color rgb="FF000000"/>
      </left>
      <top style="hair">
        <color rgb="FF000000"/>
      </top>
      <bottom/>
    </border>
    <border>
      <top style="hair">
        <color rgb="FF000000"/>
      </top>
      <bottom/>
    </border>
    <border>
      <right style="thin">
        <color rgb="FF000000"/>
      </right>
      <top style="hair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/>
    </border>
    <border>
      <right style="thin">
        <color rgb="FF000000"/>
      </right>
      <bottom/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top/>
    </border>
    <border>
      <right style="thin">
        <color rgb="FF000000"/>
      </right>
      <top/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223">
    <xf borderId="0" fillId="0" fontId="0" numFmtId="0" xfId="0" applyAlignment="1" applyFont="1">
      <alignment horizontal="left" readingOrder="0" shrinkToFit="0" vertical="bottom" wrapText="0"/>
    </xf>
    <xf borderId="1" fillId="2" fontId="1" numFmtId="0" xfId="0" applyAlignment="1" applyBorder="1" applyFill="1" applyFont="1">
      <alignment horizontal="left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shrinkToFit="0" vertical="center" wrapText="1"/>
    </xf>
    <xf borderId="2" fillId="0" fontId="3" numFmtId="0" xfId="0" applyAlignment="1" applyBorder="1" applyFont="1">
      <alignment horizontal="left"/>
    </xf>
    <xf borderId="2" fillId="0" fontId="3" numFmtId="0" xfId="0" applyAlignment="1" applyBorder="1" applyFont="1">
      <alignment horizontal="center"/>
    </xf>
    <xf borderId="3" fillId="3" fontId="5" numFmtId="0" xfId="0" applyAlignment="1" applyBorder="1" applyFill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right" vertical="center"/>
    </xf>
    <xf borderId="3" fillId="0" fontId="3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3" fillId="0" fontId="3" numFmtId="164" xfId="0" applyAlignment="1" applyBorder="1" applyFont="1" applyNumberFormat="1">
      <alignment horizontal="right" vertical="center"/>
    </xf>
    <xf borderId="4" fillId="0" fontId="3" numFmtId="164" xfId="0" applyAlignment="1" applyBorder="1" applyFont="1" applyNumberFormat="1">
      <alignment horizontal="left" shrinkToFit="0" vertical="center" wrapText="1"/>
    </xf>
    <xf borderId="5" fillId="0" fontId="6" numFmtId="0" xfId="0" applyAlignment="1" applyBorder="1" applyFont="1">
      <alignment horizontal="left"/>
    </xf>
    <xf borderId="6" fillId="0" fontId="6" numFmtId="0" xfId="0" applyAlignment="1" applyBorder="1" applyFont="1">
      <alignment horizontal="left"/>
    </xf>
    <xf borderId="3" fillId="4" fontId="5" numFmtId="0" xfId="0" applyAlignment="1" applyBorder="1" applyFill="1" applyFont="1">
      <alignment horizontal="left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3" fillId="4" fontId="5" numFmtId="164" xfId="0" applyAlignment="1" applyBorder="1" applyFont="1" applyNumberFormat="1">
      <alignment horizontal="right" vertical="center"/>
    </xf>
    <xf borderId="3" fillId="0" fontId="3" numFmtId="164" xfId="0" applyAlignment="1" applyBorder="1" applyFont="1" applyNumberFormat="1">
      <alignment horizontal="left" shrinkToFit="0" vertical="center" wrapText="1"/>
    </xf>
    <xf borderId="3" fillId="4" fontId="3" numFmtId="164" xfId="0" applyAlignment="1" applyBorder="1" applyFont="1" applyNumberFormat="1">
      <alignment horizontal="right" vertical="center"/>
    </xf>
    <xf borderId="3" fillId="4" fontId="5" numFmtId="3" xfId="0" applyAlignment="1" applyBorder="1" applyFont="1" applyNumberFormat="1">
      <alignment horizontal="center" shrinkToFit="0" vertical="center" wrapText="1"/>
    </xf>
    <xf borderId="3" fillId="0" fontId="3" numFmtId="3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top"/>
    </xf>
    <xf borderId="0" fillId="0" fontId="3" numFmtId="0" xfId="0" applyAlignment="1" applyFont="1">
      <alignment horizontal="left"/>
    </xf>
    <xf borderId="0" fillId="0" fontId="9" numFmtId="0" xfId="0" applyAlignment="1" applyFont="1">
      <alignment horizontal="center" vertical="center"/>
    </xf>
    <xf borderId="0" fillId="0" fontId="10" numFmtId="0" xfId="0" applyAlignment="1" applyFont="1">
      <alignment horizontal="center" shrinkToFit="0" vertical="top" wrapText="1"/>
    </xf>
    <xf borderId="0" fillId="0" fontId="10" numFmtId="9" xfId="0" applyAlignment="1" applyFont="1" applyNumberFormat="1">
      <alignment horizontal="left" shrinkToFit="0" vertical="top" wrapText="1"/>
    </xf>
    <xf borderId="1" fillId="5" fontId="3" numFmtId="0" xfId="0" applyAlignment="1" applyBorder="1" applyFill="1" applyFont="1">
      <alignment horizontal="left"/>
    </xf>
    <xf borderId="1" fillId="2" fontId="11" numFmtId="0" xfId="0" applyAlignment="1" applyBorder="1" applyFont="1">
      <alignment horizontal="left"/>
    </xf>
    <xf borderId="7" fillId="5" fontId="12" numFmtId="0" xfId="0" applyAlignment="1" applyBorder="1" applyFont="1">
      <alignment horizontal="center"/>
    </xf>
    <xf borderId="8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left"/>
    </xf>
    <xf borderId="3" fillId="4" fontId="5" numFmtId="0" xfId="0" applyAlignment="1" applyBorder="1" applyFont="1">
      <alignment horizontal="center"/>
    </xf>
    <xf borderId="10" fillId="4" fontId="5" numFmtId="0" xfId="0" applyAlignment="1" applyBorder="1" applyFont="1">
      <alignment horizontal="center"/>
    </xf>
    <xf borderId="11" fillId="0" fontId="6" numFmtId="0" xfId="0" applyAlignment="1" applyBorder="1" applyFont="1">
      <alignment horizontal="left"/>
    </xf>
    <xf borderId="3" fillId="5" fontId="3" numFmtId="0" xfId="0" applyAlignment="1" applyBorder="1" applyFont="1">
      <alignment horizontal="center" shrinkToFit="0" vertical="center" wrapText="1"/>
    </xf>
    <xf borderId="3" fillId="5" fontId="3" numFmtId="0" xfId="0" applyAlignment="1" applyBorder="1" applyFont="1">
      <alignment horizontal="left" shrinkToFit="0" vertical="center" wrapText="1"/>
    </xf>
    <xf borderId="10" fillId="5" fontId="3" numFmtId="0" xfId="0" applyAlignment="1" applyBorder="1" applyFont="1">
      <alignment horizontal="left" shrinkToFit="0" wrapText="1"/>
    </xf>
    <xf borderId="4" fillId="5" fontId="3" numFmtId="9" xfId="0" applyAlignment="1" applyBorder="1" applyFont="1" applyNumberFormat="1">
      <alignment horizontal="center" vertical="center"/>
    </xf>
    <xf borderId="1" fillId="5" fontId="13" numFmtId="0" xfId="0" applyAlignment="1" applyBorder="1" applyFont="1">
      <alignment horizontal="left"/>
    </xf>
    <xf borderId="3" fillId="5" fontId="14" numFmtId="0" xfId="0" applyAlignment="1" applyBorder="1" applyFont="1">
      <alignment horizontal="left"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3" fillId="5" fontId="1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vertical="center"/>
    </xf>
    <xf borderId="7" fillId="5" fontId="15" numFmtId="0" xfId="0" applyAlignment="1" applyBorder="1" applyFont="1">
      <alignment horizontal="center" shrinkToFit="0" vertical="center" wrapText="1"/>
    </xf>
    <xf borderId="1" fillId="5" fontId="16" numFmtId="0" xfId="0" applyAlignment="1" applyBorder="1" applyFont="1">
      <alignment horizontal="left"/>
    </xf>
    <xf borderId="12" fillId="5" fontId="3" numFmtId="0" xfId="0" applyAlignment="1" applyBorder="1" applyFont="1">
      <alignment horizontal="left"/>
    </xf>
    <xf borderId="10" fillId="4" fontId="17" numFmtId="0" xfId="0" applyAlignment="1" applyBorder="1" applyFont="1">
      <alignment horizontal="center" shrinkToFit="0" vertical="center" wrapText="1"/>
    </xf>
    <xf borderId="3" fillId="4" fontId="17" numFmtId="0" xfId="0" applyAlignment="1" applyBorder="1" applyFont="1">
      <alignment horizontal="center" shrinkToFit="0" vertical="center" wrapText="1"/>
    </xf>
    <xf borderId="10" fillId="5" fontId="3" numFmtId="0" xfId="0" applyAlignment="1" applyBorder="1" applyFont="1">
      <alignment horizontal="left" shrinkToFit="0" vertical="center" wrapText="1"/>
    </xf>
    <xf borderId="3" fillId="5" fontId="3" numFmtId="164" xfId="0" applyAlignment="1" applyBorder="1" applyFont="1" applyNumberFormat="1">
      <alignment horizontal="center" shrinkToFit="0" vertical="center" wrapText="1"/>
    </xf>
    <xf borderId="3" fillId="5" fontId="3" numFmtId="164" xfId="0" applyAlignment="1" applyBorder="1" applyFont="1" applyNumberFormat="1">
      <alignment horizontal="right" vertical="center"/>
    </xf>
    <xf borderId="3" fillId="5" fontId="3" numFmtId="0" xfId="0" applyAlignment="1" applyBorder="1" applyFont="1">
      <alignment horizontal="right" shrinkToFit="0" vertical="center" wrapText="1"/>
    </xf>
    <xf borderId="1" fillId="5" fontId="18" numFmtId="0" xfId="0" applyAlignment="1" applyBorder="1" applyFont="1">
      <alignment horizontal="left" vertical="center"/>
    </xf>
    <xf borderId="4" fillId="5" fontId="3" numFmtId="0" xfId="0" applyAlignment="1" applyBorder="1" applyFont="1">
      <alignment horizontal="left" vertical="center"/>
    </xf>
    <xf borderId="3" fillId="5" fontId="3" numFmtId="0" xfId="0" applyAlignment="1" applyBorder="1" applyFont="1">
      <alignment horizontal="left" shrinkToFit="0" vertical="center" wrapText="1"/>
    </xf>
    <xf borderId="3" fillId="5" fontId="3" numFmtId="164" xfId="0" applyAlignment="1" applyBorder="1" applyFont="1" applyNumberFormat="1">
      <alignment horizontal="right"/>
    </xf>
    <xf borderId="7" fillId="5" fontId="3" numFmtId="0" xfId="0" applyAlignment="1" applyBorder="1" applyFont="1">
      <alignment horizontal="left" shrinkToFit="0" vertical="center" wrapText="1"/>
    </xf>
    <xf borderId="4" fillId="5" fontId="3" numFmtId="0" xfId="0" applyAlignment="1" applyBorder="1" applyFont="1">
      <alignment horizontal="center" shrinkToFit="0" vertical="center" wrapText="1"/>
    </xf>
    <xf borderId="3" fillId="5" fontId="3" numFmtId="9" xfId="0" applyAlignment="1" applyBorder="1" applyFont="1" applyNumberFormat="1">
      <alignment horizontal="right"/>
    </xf>
    <xf borderId="1" fillId="5" fontId="19" numFmtId="0" xfId="0" applyAlignment="1" applyBorder="1" applyFont="1">
      <alignment horizontal="left" vertical="center"/>
    </xf>
    <xf borderId="1" fillId="5" fontId="20" numFmtId="0" xfId="0" applyAlignment="1" applyBorder="1" applyFont="1">
      <alignment horizontal="left" vertical="center"/>
    </xf>
    <xf borderId="1" fillId="5" fontId="3" numFmtId="0" xfId="0" applyAlignment="1" applyBorder="1" applyFont="1">
      <alignment horizontal="left" vertical="center"/>
    </xf>
    <xf borderId="10" fillId="5" fontId="3" numFmtId="9" xfId="0" applyAlignment="1" applyBorder="1" applyFont="1" applyNumberFormat="1">
      <alignment horizontal="center" vertical="center"/>
    </xf>
    <xf borderId="13" fillId="0" fontId="6" numFmtId="0" xfId="0" applyAlignment="1" applyBorder="1" applyFont="1">
      <alignment horizontal="left"/>
    </xf>
    <xf borderId="7" fillId="5" fontId="21" numFmtId="0" xfId="0" applyAlignment="1" applyBorder="1" applyFont="1">
      <alignment horizontal="left" shrinkToFit="0" vertical="center" wrapText="1"/>
    </xf>
    <xf borderId="14" fillId="4" fontId="17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/>
    </xf>
    <xf borderId="16" fillId="4" fontId="17" numFmtId="0" xfId="0" applyAlignment="1" applyBorder="1" applyFont="1">
      <alignment horizontal="center" shrinkToFit="0" vertical="center" wrapText="1"/>
    </xf>
    <xf borderId="17" fillId="4" fontId="17" numFmtId="0" xfId="0" applyAlignment="1" applyBorder="1" applyFont="1">
      <alignment horizontal="center" shrinkToFit="0" vertical="center" wrapText="1"/>
    </xf>
    <xf borderId="18" fillId="0" fontId="6" numFmtId="0" xfId="0" applyAlignment="1" applyBorder="1" applyFont="1">
      <alignment horizontal="left"/>
    </xf>
    <xf borderId="19" fillId="4" fontId="17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left"/>
    </xf>
    <xf borderId="21" fillId="0" fontId="6" numFmtId="0" xfId="0" applyAlignment="1" applyBorder="1" applyFont="1">
      <alignment horizontal="left"/>
    </xf>
    <xf borderId="22" fillId="0" fontId="6" numFmtId="0" xfId="0" applyAlignment="1" applyBorder="1" applyFont="1">
      <alignment horizontal="left"/>
    </xf>
    <xf borderId="23" fillId="0" fontId="6" numFmtId="0" xfId="0" applyAlignment="1" applyBorder="1" applyFont="1">
      <alignment horizontal="left"/>
    </xf>
    <xf borderId="24" fillId="4" fontId="17" numFmtId="0" xfId="0" applyAlignment="1" applyBorder="1" applyFont="1">
      <alignment horizontal="center" shrinkToFit="0" wrapText="1"/>
    </xf>
    <xf borderId="25" fillId="4" fontId="3" numFmtId="0" xfId="0" applyAlignment="1" applyBorder="1" applyFont="1">
      <alignment horizontal="center"/>
    </xf>
    <xf borderId="26" fillId="4" fontId="3" numFmtId="0" xfId="0" applyAlignment="1" applyBorder="1" applyFont="1">
      <alignment horizontal="center"/>
    </xf>
    <xf quotePrefix="1" borderId="3" fillId="5" fontId="3" numFmtId="164" xfId="0" applyAlignment="1" applyBorder="1" applyFont="1" applyNumberFormat="1">
      <alignment horizontal="center" vertical="center"/>
    </xf>
    <xf borderId="24" fillId="5" fontId="3" numFmtId="164" xfId="0" applyAlignment="1" applyBorder="1" applyFont="1" applyNumberFormat="1">
      <alignment horizontal="left" vertical="center"/>
    </xf>
    <xf borderId="25" fillId="4" fontId="3" numFmtId="9" xfId="0" applyAlignment="1" applyBorder="1" applyFont="1" applyNumberFormat="1">
      <alignment horizontal="left" vertical="center"/>
    </xf>
    <xf borderId="27" fillId="5" fontId="3" numFmtId="164" xfId="0" applyAlignment="1" applyBorder="1" applyFont="1" applyNumberFormat="1">
      <alignment horizontal="left" vertical="center"/>
    </xf>
    <xf borderId="26" fillId="4" fontId="3" numFmtId="9" xfId="0" applyAlignment="1" applyBorder="1" applyFont="1" applyNumberFormat="1">
      <alignment horizontal="left" vertical="center"/>
    </xf>
    <xf borderId="27" fillId="5" fontId="3" numFmtId="164" xfId="0" applyAlignment="1" applyBorder="1" applyFont="1" applyNumberFormat="1">
      <alignment horizontal="left" shrinkToFit="0" vertical="center" wrapText="1"/>
    </xf>
    <xf borderId="24" fillId="5" fontId="3" numFmtId="164" xfId="0" applyAlignment="1" applyBorder="1" applyFont="1" applyNumberFormat="1">
      <alignment horizontal="left" shrinkToFit="0" vertical="center" wrapText="1"/>
    </xf>
    <xf borderId="25" fillId="4" fontId="3" numFmtId="9" xfId="0" applyAlignment="1" applyBorder="1" applyFont="1" applyNumberFormat="1">
      <alignment horizontal="left"/>
    </xf>
    <xf borderId="1" fillId="5" fontId="3" numFmtId="0" xfId="0" applyAlignment="1" applyBorder="1" applyFont="1">
      <alignment horizontal="left" shrinkToFit="0" vertical="center" wrapText="1"/>
    </xf>
    <xf borderId="1" fillId="5" fontId="3" numFmtId="164" xfId="0" applyAlignment="1" applyBorder="1" applyFont="1" applyNumberFormat="1">
      <alignment horizontal="center" vertical="center"/>
    </xf>
    <xf borderId="1" fillId="5" fontId="3" numFmtId="164" xfId="0" applyAlignment="1" applyBorder="1" applyFont="1" applyNumberFormat="1">
      <alignment horizontal="right" vertical="center"/>
    </xf>
    <xf borderId="1" fillId="5" fontId="3" numFmtId="0" xfId="0" applyAlignment="1" applyBorder="1" applyFont="1">
      <alignment horizontal="right" shrinkToFit="0" vertical="center" wrapText="1"/>
    </xf>
    <xf borderId="1" fillId="5" fontId="22" numFmtId="0" xfId="0" applyAlignment="1" applyBorder="1" applyFont="1">
      <alignment horizontal="left" vertical="center"/>
    </xf>
    <xf borderId="1" fillId="5" fontId="23" numFmtId="0" xfId="0" applyAlignment="1" applyBorder="1" applyFont="1">
      <alignment horizontal="left" vertical="center"/>
    </xf>
    <xf borderId="1" fillId="5" fontId="3" numFmtId="0" xfId="0" applyAlignment="1" applyBorder="1" applyFont="1">
      <alignment horizontal="center"/>
    </xf>
    <xf borderId="10" fillId="5" fontId="17" numFmtId="0" xfId="0" applyAlignment="1" applyBorder="1" applyFont="1">
      <alignment horizontal="center" shrinkToFit="0" vertical="center" wrapText="1"/>
    </xf>
    <xf borderId="3" fillId="5" fontId="3" numFmtId="9" xfId="0" applyAlignment="1" applyBorder="1" applyFont="1" applyNumberFormat="1">
      <alignment horizontal="center"/>
    </xf>
    <xf borderId="10" fillId="5" fontId="3" numFmtId="9" xfId="0" applyAlignment="1" applyBorder="1" applyFont="1" applyNumberFormat="1">
      <alignment horizontal="center"/>
    </xf>
    <xf borderId="1" fillId="5" fontId="3" numFmtId="9" xfId="0" applyAlignment="1" applyBorder="1" applyFont="1" applyNumberFormat="1">
      <alignment horizontal="right"/>
    </xf>
    <xf borderId="3" fillId="5" fontId="3" numFmtId="1" xfId="0" applyAlignment="1" applyBorder="1" applyFont="1" applyNumberFormat="1">
      <alignment horizontal="right" shrinkToFit="0" vertical="center" wrapText="1"/>
    </xf>
    <xf borderId="1" fillId="5" fontId="3" numFmtId="9" xfId="0" applyAlignment="1" applyBorder="1" applyFont="1" applyNumberFormat="1">
      <alignment horizontal="left"/>
    </xf>
    <xf borderId="0" fillId="0" fontId="24" numFmtId="0" xfId="0" applyAlignment="1" applyFont="1">
      <alignment horizontal="left"/>
    </xf>
    <xf borderId="3" fillId="5" fontId="3" numFmtId="0" xfId="0" applyAlignment="1" applyBorder="1" applyFont="1">
      <alignment horizontal="left"/>
    </xf>
    <xf borderId="3" fillId="5" fontId="3" numFmtId="0" xfId="0" applyAlignment="1" applyBorder="1" applyFont="1">
      <alignment horizontal="right"/>
    </xf>
    <xf borderId="3" fillId="5" fontId="3" numFmtId="1" xfId="0" applyAlignment="1" applyBorder="1" applyFont="1" applyNumberFormat="1">
      <alignment horizontal="right"/>
    </xf>
    <xf borderId="3" fillId="5" fontId="3" numFmtId="0" xfId="0" applyAlignment="1" applyBorder="1" applyFont="1">
      <alignment horizontal="center"/>
    </xf>
    <xf borderId="1" fillId="5" fontId="25" numFmtId="0" xfId="0" applyAlignment="1" applyBorder="1" applyFont="1">
      <alignment horizontal="left"/>
    </xf>
    <xf borderId="1" fillId="5" fontId="25" numFmtId="0" xfId="0" applyAlignment="1" applyBorder="1" applyFont="1">
      <alignment horizontal="center"/>
    </xf>
    <xf borderId="1" fillId="5" fontId="26" numFmtId="0" xfId="0" applyAlignment="1" applyBorder="1" applyFont="1">
      <alignment horizontal="left"/>
    </xf>
    <xf borderId="1" fillId="5" fontId="26" numFmtId="0" xfId="0" applyAlignment="1" applyBorder="1" applyFont="1">
      <alignment horizontal="center"/>
    </xf>
    <xf borderId="7" fillId="5" fontId="27" numFmtId="0" xfId="0" applyAlignment="1" applyBorder="1" applyFont="1">
      <alignment horizontal="center" shrinkToFit="0" vertical="center" wrapText="1"/>
    </xf>
    <xf borderId="1" fillId="5" fontId="28" numFmtId="0" xfId="0" applyAlignment="1" applyBorder="1" applyFont="1">
      <alignment horizontal="center" shrinkToFit="0" vertical="center" wrapText="1"/>
    </xf>
    <xf borderId="12" fillId="5" fontId="29" numFmtId="0" xfId="0" applyAlignment="1" applyBorder="1" applyFont="1">
      <alignment horizontal="left"/>
    </xf>
    <xf borderId="12" fillId="5" fontId="26" numFmtId="0" xfId="0" applyAlignment="1" applyBorder="1" applyFont="1">
      <alignment horizontal="center"/>
    </xf>
    <xf borderId="12" fillId="5" fontId="26" numFmtId="0" xfId="0" applyAlignment="1" applyBorder="1" applyFont="1">
      <alignment horizontal="left"/>
    </xf>
    <xf borderId="3" fillId="4" fontId="29" numFmtId="0" xfId="0" applyAlignment="1" applyBorder="1" applyFont="1">
      <alignment horizontal="center" shrinkToFit="0" vertical="center" wrapText="1"/>
    </xf>
    <xf borderId="3" fillId="5" fontId="26" numFmtId="0" xfId="0" applyAlignment="1" applyBorder="1" applyFont="1">
      <alignment horizontal="left" shrinkToFit="0" vertical="center" wrapText="1"/>
    </xf>
    <xf borderId="3" fillId="5" fontId="26" numFmtId="0" xfId="0" applyAlignment="1" applyBorder="1" applyFont="1">
      <alignment horizontal="center" shrinkToFit="0" vertical="center" wrapText="1"/>
    </xf>
    <xf borderId="3" fillId="5" fontId="26" numFmtId="164" xfId="0" applyAlignment="1" applyBorder="1" applyFont="1" applyNumberFormat="1">
      <alignment horizontal="right" vertical="center"/>
    </xf>
    <xf borderId="3" fillId="5" fontId="26" numFmtId="165" xfId="0" applyAlignment="1" applyBorder="1" applyFont="1" applyNumberFormat="1">
      <alignment horizontal="right" vertical="center"/>
    </xf>
    <xf borderId="3" fillId="5" fontId="26" numFmtId="166" xfId="0" applyAlignment="1" applyBorder="1" applyFont="1" applyNumberFormat="1">
      <alignment horizontal="right" vertical="center"/>
    </xf>
    <xf borderId="3" fillId="5" fontId="26" numFmtId="3" xfId="0" applyAlignment="1" applyBorder="1" applyFont="1" applyNumberFormat="1">
      <alignment horizontal="left" shrinkToFit="0" vertical="center" wrapText="1"/>
    </xf>
    <xf borderId="1" fillId="5" fontId="30" numFmtId="0" xfId="0" applyAlignment="1" applyBorder="1" applyFont="1">
      <alignment horizontal="left" vertical="center"/>
    </xf>
    <xf borderId="7" fillId="5" fontId="31" numFmtId="0" xfId="0" applyAlignment="1" applyBorder="1" applyFont="1">
      <alignment horizontal="left" vertical="top"/>
    </xf>
    <xf borderId="1" fillId="5" fontId="26" numFmtId="0" xfId="0" applyAlignment="1" applyBorder="1" applyFont="1">
      <alignment horizontal="left" shrinkToFit="0" vertical="center" wrapText="1"/>
    </xf>
    <xf borderId="1" fillId="5" fontId="26" numFmtId="0" xfId="0" applyAlignment="1" applyBorder="1" applyFont="1">
      <alignment horizontal="center" shrinkToFit="0" vertical="center" wrapText="1"/>
    </xf>
    <xf borderId="1" fillId="5" fontId="26" numFmtId="164" xfId="0" applyAlignment="1" applyBorder="1" applyFont="1" applyNumberFormat="1">
      <alignment horizontal="right" vertical="center"/>
    </xf>
    <xf borderId="1" fillId="5" fontId="25" numFmtId="0" xfId="0" applyAlignment="1" applyBorder="1" applyFont="1">
      <alignment horizontal="left" shrinkToFit="0" vertical="center" wrapText="1"/>
    </xf>
    <xf borderId="1" fillId="5" fontId="25" numFmtId="0" xfId="0" applyAlignment="1" applyBorder="1" applyFont="1">
      <alignment horizontal="center" shrinkToFit="0" vertical="center" wrapText="1"/>
    </xf>
    <xf borderId="1" fillId="5" fontId="25" numFmtId="164" xfId="0" applyAlignment="1" applyBorder="1" applyFont="1" applyNumberFormat="1">
      <alignment horizontal="right" vertical="center"/>
    </xf>
    <xf borderId="1" fillId="5" fontId="29" numFmtId="0" xfId="0" applyAlignment="1" applyBorder="1" applyFont="1">
      <alignment horizontal="left"/>
    </xf>
    <xf borderId="3" fillId="4" fontId="29" numFmtId="0" xfId="0" applyAlignment="1" applyBorder="1" applyFont="1">
      <alignment horizontal="center"/>
    </xf>
    <xf borderId="27" fillId="4" fontId="29" numFmtId="0" xfId="0" applyAlignment="1" applyBorder="1" applyFont="1">
      <alignment horizontal="center" shrinkToFit="0" vertical="center" wrapText="1"/>
    </xf>
    <xf borderId="4" fillId="5" fontId="26" numFmtId="0" xfId="0" applyAlignment="1" applyBorder="1" applyFont="1">
      <alignment horizontal="left" shrinkToFit="0" vertical="center" wrapText="1"/>
    </xf>
    <xf borderId="28" fillId="5" fontId="26" numFmtId="0" xfId="0" applyAlignment="1" applyBorder="1" applyFont="1">
      <alignment horizontal="center"/>
    </xf>
    <xf borderId="28" fillId="5" fontId="26" numFmtId="0" xfId="0" applyAlignment="1" applyBorder="1" applyFont="1">
      <alignment horizontal="left"/>
    </xf>
    <xf borderId="28" fillId="5" fontId="26" numFmtId="9" xfId="0" applyAlignment="1" applyBorder="1" applyFont="1" applyNumberFormat="1">
      <alignment horizontal="right"/>
    </xf>
    <xf borderId="29" fillId="5" fontId="26" numFmtId="0" xfId="0" applyAlignment="1" applyBorder="1" applyFont="1">
      <alignment horizontal="center"/>
    </xf>
    <xf borderId="29" fillId="5" fontId="26" numFmtId="0" xfId="0" applyAlignment="1" applyBorder="1" applyFont="1">
      <alignment horizontal="left"/>
    </xf>
    <xf borderId="30" fillId="5" fontId="26" numFmtId="9" xfId="0" applyAlignment="1" applyBorder="1" applyFont="1" applyNumberFormat="1">
      <alignment horizontal="center"/>
    </xf>
    <xf borderId="31" fillId="0" fontId="6" numFmtId="0" xfId="0" applyAlignment="1" applyBorder="1" applyFont="1">
      <alignment horizontal="left"/>
    </xf>
    <xf borderId="32" fillId="0" fontId="6" numFmtId="0" xfId="0" applyAlignment="1" applyBorder="1" applyFont="1">
      <alignment horizontal="left"/>
    </xf>
    <xf borderId="33" fillId="5" fontId="26" numFmtId="0" xfId="0" applyAlignment="1" applyBorder="1" applyFont="1">
      <alignment horizontal="center"/>
    </xf>
    <xf borderId="33" fillId="5" fontId="26" numFmtId="0" xfId="0" applyAlignment="1" applyBorder="1" applyFont="1">
      <alignment horizontal="left"/>
    </xf>
    <xf borderId="33" fillId="5" fontId="26" numFmtId="9" xfId="0" applyAlignment="1" applyBorder="1" applyFont="1" applyNumberFormat="1">
      <alignment horizontal="right"/>
    </xf>
    <xf borderId="34" fillId="0" fontId="6" numFmtId="0" xfId="0" applyAlignment="1" applyBorder="1" applyFont="1">
      <alignment horizontal="left"/>
    </xf>
    <xf borderId="35" fillId="5" fontId="26" numFmtId="0" xfId="0" applyAlignment="1" applyBorder="1" applyFont="1">
      <alignment horizontal="center"/>
    </xf>
    <xf borderId="35" fillId="5" fontId="26" numFmtId="0" xfId="0" applyAlignment="1" applyBorder="1" applyFont="1">
      <alignment horizontal="left"/>
    </xf>
    <xf borderId="36" fillId="5" fontId="26" numFmtId="9" xfId="0" applyAlignment="1" applyBorder="1" applyFont="1" applyNumberFormat="1">
      <alignment horizontal="center"/>
    </xf>
    <xf borderId="37" fillId="0" fontId="6" numFmtId="0" xfId="0" applyAlignment="1" applyBorder="1" applyFont="1">
      <alignment horizontal="left"/>
    </xf>
    <xf borderId="38" fillId="0" fontId="6" numFmtId="0" xfId="0" applyAlignment="1" applyBorder="1" applyFont="1">
      <alignment horizontal="left"/>
    </xf>
    <xf borderId="39" fillId="5" fontId="26" numFmtId="0" xfId="0" applyAlignment="1" applyBorder="1" applyFont="1">
      <alignment horizontal="left" shrinkToFit="0" vertical="center" wrapText="1"/>
    </xf>
    <xf borderId="40" fillId="5" fontId="26" numFmtId="0" xfId="0" applyAlignment="1" applyBorder="1" applyFont="1">
      <alignment horizontal="center"/>
    </xf>
    <xf borderId="40" fillId="5" fontId="26" numFmtId="0" xfId="0" applyAlignment="1" applyBorder="1" applyFont="1">
      <alignment horizontal="left"/>
    </xf>
    <xf borderId="40" fillId="5" fontId="26" numFmtId="9" xfId="0" applyAlignment="1" applyBorder="1" applyFont="1" applyNumberFormat="1">
      <alignment horizontal="right"/>
    </xf>
    <xf borderId="1" fillId="5" fontId="5" numFmtId="0" xfId="0" applyAlignment="1" applyBorder="1" applyFont="1">
      <alignment horizontal="left"/>
    </xf>
    <xf borderId="1" fillId="5" fontId="26" numFmtId="9" xfId="0" applyAlignment="1" applyBorder="1" applyFont="1" applyNumberFormat="1">
      <alignment horizontal="left"/>
    </xf>
    <xf borderId="1" fillId="5" fontId="29" numFmtId="0" xfId="0" applyAlignment="1" applyBorder="1" applyFont="1">
      <alignment horizontal="left"/>
    </xf>
    <xf borderId="1" fillId="5" fontId="31" numFmtId="0" xfId="0" applyAlignment="1" applyBorder="1" applyFont="1">
      <alignment horizontal="left"/>
    </xf>
    <xf borderId="1" fillId="5" fontId="32" numFmtId="0" xfId="0" applyAlignment="1" applyBorder="1" applyFont="1">
      <alignment horizontal="left"/>
    </xf>
    <xf borderId="10" fillId="4" fontId="29" numFmtId="0" xfId="0" applyAlignment="1" applyBorder="1" applyFont="1">
      <alignment horizontal="center"/>
    </xf>
    <xf borderId="41" fillId="4" fontId="29" numFmtId="0" xfId="0" applyAlignment="1" applyBorder="1" applyFont="1">
      <alignment horizontal="center"/>
    </xf>
    <xf borderId="42" fillId="0" fontId="6" numFmtId="0" xfId="0" applyAlignment="1" applyBorder="1" applyFont="1">
      <alignment horizontal="left"/>
    </xf>
    <xf borderId="10" fillId="5" fontId="29" numFmtId="0" xfId="0" applyAlignment="1" applyBorder="1" applyFont="1">
      <alignment horizontal="left"/>
    </xf>
    <xf borderId="27" fillId="5" fontId="33" numFmtId="0" xfId="0" applyAlignment="1" applyBorder="1" applyFont="1">
      <alignment horizontal="center" shrinkToFit="0" vertical="center" wrapText="1"/>
    </xf>
    <xf borderId="3" fillId="5" fontId="33" numFmtId="0" xfId="0" applyAlignment="1" applyBorder="1" applyFont="1">
      <alignment horizontal="center" shrinkToFit="0" vertical="center" wrapText="1"/>
    </xf>
    <xf borderId="14" fillId="5" fontId="26" numFmtId="0" xfId="0" applyAlignment="1" applyBorder="1" applyFont="1">
      <alignment horizontal="left" vertical="center"/>
    </xf>
    <xf borderId="14" fillId="5" fontId="34" numFmtId="0" xfId="0" applyAlignment="1" applyBorder="1" applyFont="1">
      <alignment horizontal="left" shrinkToFit="0" vertical="center" wrapText="1"/>
    </xf>
    <xf borderId="10" fillId="4" fontId="29" numFmtId="0" xfId="0" applyAlignment="1" applyBorder="1" applyFont="1">
      <alignment horizontal="left"/>
    </xf>
    <xf borderId="43" fillId="4" fontId="29" numFmtId="0" xfId="0" applyAlignment="1" applyBorder="1" applyFont="1">
      <alignment horizontal="center"/>
    </xf>
    <xf borderId="27" fillId="4" fontId="29" numFmtId="0" xfId="0" applyAlignment="1" applyBorder="1" applyFont="1">
      <alignment horizontal="center"/>
    </xf>
    <xf borderId="44" fillId="0" fontId="6" numFmtId="0" xfId="0" applyAlignment="1" applyBorder="1" applyFont="1">
      <alignment horizontal="left"/>
    </xf>
    <xf borderId="45" fillId="0" fontId="6" numFmtId="0" xfId="0" applyAlignment="1" applyBorder="1" applyFont="1">
      <alignment horizontal="left"/>
    </xf>
    <xf borderId="35" fillId="5" fontId="26" numFmtId="9" xfId="0" applyAlignment="1" applyBorder="1" applyFont="1" applyNumberFormat="1">
      <alignment horizontal="right"/>
    </xf>
    <xf borderId="46" fillId="0" fontId="6" numFmtId="0" xfId="0" applyAlignment="1" applyBorder="1" applyFont="1">
      <alignment horizontal="left"/>
    </xf>
    <xf borderId="47" fillId="0" fontId="6" numFmtId="0" xfId="0" applyAlignment="1" applyBorder="1" applyFont="1">
      <alignment horizontal="left"/>
    </xf>
    <xf borderId="10" fillId="5" fontId="26" numFmtId="0" xfId="0" applyAlignment="1" applyBorder="1" applyFont="1">
      <alignment horizontal="left"/>
    </xf>
    <xf borderId="27" fillId="5" fontId="26" numFmtId="164" xfId="0" applyAlignment="1" applyBorder="1" applyFont="1" applyNumberFormat="1">
      <alignment horizontal="left"/>
    </xf>
    <xf borderId="3" fillId="5" fontId="26" numFmtId="164" xfId="0" applyAlignment="1" applyBorder="1" applyFont="1" applyNumberFormat="1">
      <alignment horizontal="left"/>
    </xf>
    <xf borderId="48" fillId="5" fontId="26" numFmtId="0" xfId="0" applyAlignment="1" applyBorder="1" applyFont="1">
      <alignment horizontal="left" vertical="center"/>
    </xf>
    <xf borderId="49" fillId="0" fontId="6" numFmtId="0" xfId="0" applyAlignment="1" applyBorder="1" applyFont="1">
      <alignment horizontal="left"/>
    </xf>
    <xf borderId="48" fillId="5" fontId="34" numFmtId="0" xfId="0" applyAlignment="1" applyBorder="1" applyFont="1">
      <alignment horizontal="left" shrinkToFit="0" vertical="center" wrapText="1"/>
    </xf>
    <xf borderId="50" fillId="5" fontId="26" numFmtId="9" xfId="0" applyAlignment="1" applyBorder="1" applyFont="1" applyNumberFormat="1">
      <alignment horizontal="right"/>
    </xf>
    <xf borderId="48" fillId="5" fontId="26" numFmtId="0" xfId="0" applyAlignment="1" applyBorder="1" applyFont="1">
      <alignment horizontal="left" shrinkToFit="0" vertical="center" wrapText="1"/>
    </xf>
    <xf borderId="51" fillId="5" fontId="26" numFmtId="0" xfId="0" applyAlignment="1" applyBorder="1" applyFont="1">
      <alignment horizontal="left" vertical="center"/>
    </xf>
    <xf borderId="52" fillId="0" fontId="6" numFmtId="0" xfId="0" applyAlignment="1" applyBorder="1" applyFont="1">
      <alignment horizontal="left"/>
    </xf>
    <xf borderId="40" fillId="5" fontId="26" numFmtId="167" xfId="0" applyAlignment="1" applyBorder="1" applyFont="1" applyNumberFormat="1">
      <alignment horizontal="right"/>
    </xf>
    <xf borderId="33" fillId="5" fontId="26" numFmtId="167" xfId="0" applyAlignment="1" applyBorder="1" applyFont="1" applyNumberFormat="1">
      <alignment horizontal="right"/>
    </xf>
    <xf borderId="29" fillId="5" fontId="26" numFmtId="9" xfId="0" applyAlignment="1" applyBorder="1" applyFont="1" applyNumberFormat="1">
      <alignment horizontal="right"/>
    </xf>
    <xf borderId="14" fillId="5" fontId="29" numFmtId="0" xfId="0" applyAlignment="1" applyBorder="1" applyFont="1">
      <alignment horizontal="center" shrinkToFit="0" vertical="center" wrapText="1"/>
    </xf>
    <xf borderId="53" fillId="0" fontId="6" numFmtId="0" xfId="0" applyAlignment="1" applyBorder="1" applyFont="1">
      <alignment horizontal="left"/>
    </xf>
    <xf borderId="17" fillId="5" fontId="29" numFmtId="0" xfId="0" applyAlignment="1" applyBorder="1" applyFont="1">
      <alignment horizontal="center" shrinkToFit="0" vertical="center" wrapText="1"/>
    </xf>
    <xf borderId="19" fillId="5" fontId="29" numFmtId="0" xfId="0" applyAlignment="1" applyBorder="1" applyFont="1">
      <alignment horizontal="center" shrinkToFit="0" vertical="center" wrapText="1"/>
    </xf>
    <xf borderId="54" fillId="0" fontId="6" numFmtId="0" xfId="0" applyAlignment="1" applyBorder="1" applyFont="1">
      <alignment horizontal="left"/>
    </xf>
    <xf borderId="55" fillId="5" fontId="29" numFmtId="0" xfId="0" applyAlignment="1" applyBorder="1" applyFont="1">
      <alignment horizontal="center"/>
    </xf>
    <xf borderId="56" fillId="5" fontId="29" numFmtId="0" xfId="0" applyAlignment="1" applyBorder="1" applyFont="1">
      <alignment horizontal="center"/>
    </xf>
    <xf borderId="57" fillId="5" fontId="29" numFmtId="0" xfId="0" applyAlignment="1" applyBorder="1" applyFont="1">
      <alignment horizontal="center"/>
    </xf>
    <xf borderId="58" fillId="5" fontId="29" numFmtId="0" xfId="0" applyAlignment="1" applyBorder="1" applyFont="1">
      <alignment horizontal="center"/>
    </xf>
    <xf borderId="10" fillId="5" fontId="26" numFmtId="0" xfId="0" applyAlignment="1" applyBorder="1" applyFont="1">
      <alignment horizontal="left" shrinkToFit="0" vertical="center" wrapText="1"/>
    </xf>
    <xf borderId="55" fillId="5" fontId="26" numFmtId="164" xfId="0" applyAlignment="1" applyBorder="1" applyFont="1" applyNumberFormat="1">
      <alignment horizontal="center"/>
    </xf>
    <xf borderId="56" fillId="5" fontId="26" numFmtId="164" xfId="0" applyAlignment="1" applyBorder="1" applyFont="1" applyNumberFormat="1">
      <alignment horizontal="left"/>
    </xf>
    <xf borderId="55" fillId="5" fontId="26" numFmtId="9" xfId="0" applyAlignment="1" applyBorder="1" applyFont="1" applyNumberFormat="1">
      <alignment horizontal="right"/>
    </xf>
    <xf borderId="56" fillId="5" fontId="26" numFmtId="9" xfId="0" applyAlignment="1" applyBorder="1" applyFont="1" applyNumberFormat="1">
      <alignment horizontal="right"/>
    </xf>
    <xf borderId="57" fillId="5" fontId="26" numFmtId="9" xfId="0" applyAlignment="1" applyBorder="1" applyFont="1" applyNumberFormat="1">
      <alignment horizontal="right"/>
    </xf>
    <xf borderId="58" fillId="5" fontId="26" numFmtId="9" xfId="0" applyAlignment="1" applyBorder="1" applyFont="1" applyNumberFormat="1">
      <alignment horizontal="right"/>
    </xf>
    <xf borderId="55" fillId="5" fontId="26" numFmtId="167" xfId="0" applyAlignment="1" applyBorder="1" applyFont="1" applyNumberFormat="1">
      <alignment horizontal="right"/>
    </xf>
    <xf borderId="59" fillId="5" fontId="26" numFmtId="0" xfId="0" applyAlignment="1" applyBorder="1" applyFont="1">
      <alignment horizontal="center"/>
    </xf>
    <xf borderId="59" fillId="5" fontId="26" numFmtId="164" xfId="0" applyAlignment="1" applyBorder="1" applyFont="1" applyNumberFormat="1">
      <alignment horizontal="center"/>
    </xf>
    <xf borderId="59" fillId="5" fontId="26" numFmtId="164" xfId="0" applyAlignment="1" applyBorder="1" applyFont="1" applyNumberFormat="1">
      <alignment horizontal="left"/>
    </xf>
    <xf borderId="59" fillId="5" fontId="26" numFmtId="9" xfId="0" applyAlignment="1" applyBorder="1" applyFont="1" applyNumberFormat="1">
      <alignment horizontal="right"/>
    </xf>
    <xf borderId="1" fillId="5" fontId="26" numFmtId="9" xfId="0" applyAlignment="1" applyBorder="1" applyFont="1" applyNumberFormat="1">
      <alignment horizontal="right"/>
    </xf>
    <xf borderId="1" fillId="5" fontId="35" numFmtId="0" xfId="0" applyAlignment="1" applyBorder="1" applyFont="1">
      <alignment horizontal="left"/>
    </xf>
    <xf borderId="1" fillId="5" fontId="35" numFmtId="0" xfId="0" applyAlignment="1" applyBorder="1" applyFont="1">
      <alignment horizontal="center"/>
    </xf>
    <xf borderId="1" fillId="5" fontId="36" numFmtId="0" xfId="0" applyAlignment="1" applyBorder="1" applyFont="1">
      <alignment horizontal="center"/>
    </xf>
    <xf borderId="1" fillId="5" fontId="35" numFmtId="0" xfId="0" applyAlignment="1" applyBorder="1" applyFont="1">
      <alignment horizontal="left" shrinkToFit="0" vertical="center" wrapText="1"/>
    </xf>
    <xf borderId="1" fillId="5" fontId="35" numFmtId="9" xfId="0" applyAlignment="1" applyBorder="1" applyFont="1" applyNumberFormat="1">
      <alignment horizontal="center"/>
    </xf>
    <xf borderId="1" fillId="5" fontId="35" numFmtId="9" xfId="0" applyAlignment="1" applyBorder="1" applyFont="1" applyNumberFormat="1">
      <alignment horizontal="left"/>
    </xf>
    <xf borderId="1" fillId="5" fontId="35" numFmtId="167" xfId="0" applyAlignment="1" applyBorder="1" applyFont="1" applyNumberFormat="1">
      <alignment horizontal="center"/>
    </xf>
    <xf borderId="1" fillId="5" fontId="35" numFmtId="167" xfId="0" applyAlignment="1" applyBorder="1" applyFont="1" applyNumberFormat="1">
      <alignment horizontal="left"/>
    </xf>
    <xf borderId="1" fillId="5" fontId="35" numFmtId="3" xfId="0" applyAlignment="1" applyBorder="1" applyFont="1" applyNumberFormat="1">
      <alignment horizontal="left" shrinkToFit="0" vertical="center" wrapText="1"/>
    </xf>
    <xf borderId="1" fillId="5" fontId="35" numFmtId="10" xfId="0" applyAlignment="1" applyBorder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8499781277340332"/>
          <c:y val="0.05092592592592592"/>
          <c:w val="0.8788910761154856"/>
          <c:h val="0.8416746864975212"/>
        </c:manualLayout>
      </c:layout>
      <c:lineChart>
        <c:varyColors val="0"/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circle"/>
            <c:size val="1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2"/>
            <c:marker>
              <c:symbol val="circle"/>
              <c:size val="17"/>
              <c:spPr>
                <a:solidFill>
                  <a:schemeClr val="accent1"/>
                </a:solidFill>
                <a:ln cmpd="sng">
                  <a:solidFill>
                    <a:schemeClr val="accent1"/>
                  </a:solidFill>
                </a:ln>
              </c:spPr>
            </c:marker>
          </c:dPt>
          <c:dLbls>
            <c:numFmt formatCode="General" sourceLinked="1"/>
            <c:txPr>
              <a:bodyPr/>
              <a:lstStyle/>
              <a:p>
                <a:pPr lvl="0">
                  <a:defRPr b="1" i="0" sz="900">
                    <a:solidFill>
                      <a:srgbClr val="FFFFFF"/>
                    </a:solidFill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trendline>
            <c:name/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'Bảng 5+6-Ví dụ PT ngang, dọc'!$E$5:$I$5</c:f>
            </c:strRef>
          </c:cat>
          <c:val>
            <c:numRef>
              <c:f>'Bảng 5+6-Ví dụ PT ngang, dọc'!$E$6:$I$6</c:f>
              <c:numCache/>
            </c:numRef>
          </c:val>
          <c:smooth val="0"/>
        </c:ser>
        <c:axId val="1266277309"/>
        <c:axId val="540203679"/>
      </c:lineChart>
      <c:catAx>
        <c:axId val="12662773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i="0" sz="1000">
                <a:solidFill>
                  <a:srgbClr val="0070C0"/>
                </a:solidFill>
                <a:latin typeface="Calibri"/>
              </a:defRPr>
            </a:pPr>
          </a:p>
        </c:txPr>
        <c:crossAx val="540203679"/>
      </c:catAx>
      <c:valAx>
        <c:axId val="5402036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66277309"/>
      </c:valAx>
    </c:plotArea>
    <c:plotVisOnly val="1"/>
  </c:chart>
  <c:spPr>
    <a:solidFill>
      <a:schemeClr val="lt1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Calibri"/>
              </a:defRPr>
            </a:pPr>
            <a:r>
              <a:rPr b="0" i="0" sz="1400">
                <a:solidFill>
                  <a:srgbClr val="757575"/>
                </a:solidFill>
                <a:latin typeface="Calibri"/>
              </a:rPr>
              <a:t>         REVENUE CHART</a:t>
            </a:r>
          </a:p>
        </c:rich>
      </c:tx>
      <c:layout>
        <c:manualLayout>
          <c:xMode val="edge"/>
          <c:yMode val="edge"/>
          <c:x val="0.3430485564304462"/>
          <c:y val="0.013888786110189266"/>
        </c:manualLayout>
      </c:layout>
      <c:overlay val="0"/>
    </c:title>
    <c:plotArea>
      <c:layout/>
      <c:lineChart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'Bảng 7+8+9+10-So sánh'!$E$7:$I$7</c:f>
            </c:strRef>
          </c:cat>
          <c:val>
            <c:numRef>
              <c:f>'Bảng 7+8+9+10-So sánh'!$E$8:$I$8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dLbls>
            <c:numFmt formatCode="General" sourceLinked="1"/>
            <c:txPr>
              <a:bodyPr/>
              <a:lstStyle/>
              <a:p>
                <a:pPr lvl="0">
                  <a:defRPr b="0" i="0" sz="900">
                    <a:latin typeface="Calibri"/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'Bảng 7+8+9+10-So sánh'!$E$7:$I$7</c:f>
            </c:strRef>
          </c:cat>
          <c:val>
            <c:numRef>
              <c:f>'Bảng 7+8+9+10-So sánh'!$E$19:$I$19</c:f>
              <c:numCache/>
            </c:numRef>
          </c:val>
          <c:smooth val="0"/>
        </c:ser>
        <c:axId val="1673483278"/>
        <c:axId val="1915730333"/>
      </c:lineChart>
      <c:catAx>
        <c:axId val="16734832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accent6"/>
                </a:solidFill>
                <a:latin typeface="Calibri"/>
              </a:defRPr>
            </a:pPr>
          </a:p>
        </c:txPr>
        <c:crossAx val="1915730333"/>
      </c:catAx>
      <c:valAx>
        <c:axId val="191573033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70C0"/>
                </a:solidFill>
                <a:latin typeface="Calibri"/>
              </a:defRPr>
            </a:pPr>
          </a:p>
        </c:txPr>
        <c:crossAx val="1673483278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100">
                <a:solidFill>
                  <a:srgbClr val="757575"/>
                </a:solidFill>
                <a:latin typeface="Calibri"/>
              </a:defRPr>
            </a:pPr>
            <a:r>
              <a:rPr b="0" i="0" sz="1100">
                <a:solidFill>
                  <a:srgbClr val="757575"/>
                </a:solidFill>
                <a:latin typeface="Calibri"/>
              </a:rPr>
              <a:t>                GROSS PROFIT CHART</a:t>
            </a:r>
          </a:p>
        </c:rich>
      </c:tx>
      <c:overlay val="0"/>
    </c:title>
    <c:plotArea>
      <c:layout/>
      <c:lineChart>
        <c:ser>
          <c:idx val="0"/>
          <c:order val="0"/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'Bảng 7+8+9+10-So sánh'!$E$7:$I$7</c:f>
            </c:strRef>
          </c:cat>
          <c:val>
            <c:numRef>
              <c:f>'Bảng 7+8+9+10-So sánh'!$E$10:$I$10</c:f>
              <c:numCache/>
            </c:numRef>
          </c:val>
          <c:smooth val="0"/>
        </c:ser>
        <c:ser>
          <c:idx val="1"/>
          <c:order val="1"/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'Bảng 7+8+9+10-So sánh'!$E$7:$I$7</c:f>
            </c:strRef>
          </c:cat>
          <c:val>
            <c:numRef>
              <c:f>'Bảng 7+8+9+10-So sánh'!$E$21:$I$21</c:f>
              <c:numCache/>
            </c:numRef>
          </c:val>
          <c:smooth val="0"/>
        </c:ser>
        <c:axId val="781502473"/>
        <c:axId val="352277141"/>
      </c:lineChart>
      <c:catAx>
        <c:axId val="7815024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accent6"/>
                </a:solidFill>
                <a:latin typeface="Calibri"/>
              </a:defRPr>
            </a:pPr>
          </a:p>
        </c:txPr>
        <c:crossAx val="352277141"/>
      </c:catAx>
      <c:valAx>
        <c:axId val="3522771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70C0"/>
                </a:solidFill>
                <a:latin typeface="Calibri"/>
              </a:defRPr>
            </a:pPr>
          </a:p>
        </c:txPr>
        <c:crossAx val="781502473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2060"/>
                </a:solidFill>
                <a:latin typeface="Calibri"/>
              </a:defRPr>
            </a:pPr>
            <a:r>
              <a:rPr b="1" i="0" sz="1400">
                <a:solidFill>
                  <a:srgbClr val="002060"/>
                </a:solidFill>
                <a:latin typeface="Calibri"/>
              </a:rPr>
              <a:t>CTD'S PIE</a:t>
            </a:r>
          </a:p>
        </c:rich>
      </c:tx>
      <c:layout>
        <c:manualLayout>
          <c:xMode val="edge"/>
          <c:yMode val="edge"/>
          <c:x val="0.06054645256673994"/>
          <c:y val="0.43730626589380833"/>
        </c:manualLayout>
      </c:layout>
      <c:overlay val="0"/>
    </c:title>
    <c:plotArea>
      <c:layout/>
      <c:pieChart>
        <c:varyColors val="1"/>
        <c:ser>
          <c:idx val="0"/>
          <c:order val="0"/>
          <c:tx>
            <c:strRef>
              <c:f>'Bảng 7+8+9+10-So sánh'!$G$84</c:f>
            </c:strRef>
          </c:tx>
          <c:dPt>
            <c:idx val="0"/>
            <c:spPr>
              <a:solidFill>
                <a:schemeClr val="accent5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</c:dPt>
          <c:dPt>
            <c:idx val="3"/>
          </c:dPt>
          <c:dLbls>
            <c:dLbl>
              <c:idx val="0"/>
              <c:txPr>
                <a:bodyPr/>
                <a:lstStyle/>
                <a:p>
                  <a:pPr lvl="0">
                    <a:defRPr b="1" i="0" sz="1100">
                      <a:solidFill>
                        <a:srgbClr val="F79646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1" i="0" sz="1100">
                      <a:solidFill>
                        <a:srgbClr val="4BACC6"/>
                      </a:solidFill>
                      <a:latin typeface="Calibri"/>
                    </a:defRPr>
                  </a:pPr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'Bảng 7+8+9+10-So sánh'!$F$85:$F$88</c:f>
            </c:strRef>
          </c:cat>
          <c:val>
            <c:numRef>
              <c:f>'Bảng 7+8+9+10-So sánh'!$G$85:$G$88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1" i="0" sz="900">
              <a:solidFill>
                <a:srgbClr val="0070C0"/>
              </a:solidFill>
              <a:latin typeface="Calibri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400">
                <a:solidFill>
                  <a:srgbClr val="002060"/>
                </a:solidFill>
                <a:latin typeface="Calibri"/>
              </a:defRPr>
            </a:pPr>
            <a:r>
              <a:rPr b="1" i="0" sz="1400">
                <a:solidFill>
                  <a:srgbClr val="002060"/>
                </a:solidFill>
                <a:latin typeface="Calibri"/>
              </a:rPr>
              <a:t>VCG'S PIE</a:t>
            </a:r>
          </a:p>
        </c:rich>
      </c:tx>
      <c:layout>
        <c:manualLayout>
          <c:xMode val="edge"/>
          <c:yMode val="edge"/>
          <c:x val="0.06195968045163728"/>
          <c:y val="0.4675925925925926"/>
        </c:manualLayout>
      </c:layout>
      <c:overlay val="0"/>
    </c:title>
    <c:plotArea>
      <c:layout/>
      <c:pieChart>
        <c:varyColors val="1"/>
        <c:ser>
          <c:idx val="0"/>
          <c:order val="0"/>
          <c:tx>
            <c:strRef>
              <c:f>'Bảng 7+8+9+10-So sánh'!$K$84</c:f>
            </c:strRef>
          </c:tx>
          <c:dPt>
            <c:idx val="0"/>
            <c:spPr>
              <a:solidFill>
                <a:schemeClr val="accent5"/>
              </a:solidFill>
            </c:spPr>
          </c:dPt>
          <c:dPt>
            <c:idx val="1"/>
            <c:spPr>
              <a:solidFill>
                <a:schemeClr val="accent6"/>
              </a:solidFill>
            </c:spPr>
          </c:dPt>
          <c:dPt>
            <c:idx val="2"/>
          </c:dPt>
          <c:dPt>
            <c:idx val="3"/>
          </c:dPt>
          <c:dLbls>
            <c:dLbl>
              <c:idx val="0"/>
              <c:txPr>
                <a:bodyPr/>
                <a:lstStyle/>
                <a:p>
                  <a:pPr lvl="0">
                    <a:defRPr b="1" i="0" sz="1100">
                      <a:solidFill>
                        <a:srgbClr val="F79646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txPr>
                <a:bodyPr/>
                <a:lstStyle/>
                <a:p>
                  <a:pPr lvl="0">
                    <a:defRPr b="1" i="0" sz="1100">
                      <a:solidFill>
                        <a:srgbClr val="0070C0"/>
                      </a:solidFill>
                      <a:latin typeface="Calibri"/>
                    </a:defRPr>
                  </a:pPr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'Bảng 7+8+9+10-So sánh'!$J$85:$J$88</c:f>
            </c:strRef>
          </c:cat>
          <c:val>
            <c:numRef>
              <c:f>'Bảng 7+8+9+10-So sánh'!$K$85:$K$88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b="1" i="0" sz="900">
              <a:solidFill>
                <a:srgbClr val="0070C0"/>
              </a:solidFill>
              <a:latin typeface="Calibri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22</xdr:col>
      <xdr:colOff>152400</xdr:colOff>
      <xdr:row>2</xdr:row>
      <xdr:rowOff>95250</xdr:rowOff>
    </xdr:from>
    <xdr:ext cx="2628900" cy="1857375"/>
    <xdr:graphicFrame>
      <xdr:nvGraphicFramePr>
        <xdr:cNvPr id="29719317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17</xdr:col>
      <xdr:colOff>428625</xdr:colOff>
      <xdr:row>23</xdr:row>
      <xdr:rowOff>123825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10</xdr:col>
      <xdr:colOff>0</xdr:colOff>
      <xdr:row>4</xdr:row>
      <xdr:rowOff>0</xdr:rowOff>
    </xdr:from>
    <xdr:ext cx="2628900" cy="9810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7</xdr:row>
      <xdr:rowOff>19050</xdr:rowOff>
    </xdr:from>
    <xdr:ext cx="2628900" cy="2000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400050</xdr:colOff>
      <xdr:row>18</xdr:row>
      <xdr:rowOff>28575</xdr:rowOff>
    </xdr:from>
    <xdr:ext cx="5553075" cy="1590675"/>
    <xdr:graphicFrame>
      <xdr:nvGraphicFramePr>
        <xdr:cNvPr id="240513359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9</xdr:col>
      <xdr:colOff>400050</xdr:colOff>
      <xdr:row>30</xdr:row>
      <xdr:rowOff>28575</xdr:rowOff>
    </xdr:from>
    <xdr:ext cx="5534025" cy="1581150"/>
    <xdr:graphicFrame>
      <xdr:nvGraphicFramePr>
        <xdr:cNvPr id="1912088201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542925</xdr:colOff>
      <xdr:row>80</xdr:row>
      <xdr:rowOff>47625</xdr:rowOff>
    </xdr:from>
    <xdr:ext cx="4991100" cy="2695575"/>
    <xdr:graphicFrame>
      <xdr:nvGraphicFramePr>
        <xdr:cNvPr id="1218687924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8</xdr:col>
      <xdr:colOff>57150</xdr:colOff>
      <xdr:row>80</xdr:row>
      <xdr:rowOff>76200</xdr:rowOff>
    </xdr:from>
    <xdr:ext cx="4648200" cy="2686050"/>
    <xdr:graphicFrame>
      <xdr:nvGraphicFramePr>
        <xdr:cNvPr id="151347615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10</xdr:col>
      <xdr:colOff>266700</xdr:colOff>
      <xdr:row>23</xdr:row>
      <xdr:rowOff>19050</xdr:rowOff>
    </xdr:from>
    <xdr:ext cx="714375" cy="219075"/>
    <xdr:sp>
      <xdr:nvSpPr>
        <xdr:cNvPr id="4" name="Shape 4"/>
        <xdr:cNvSpPr txBox="1"/>
      </xdr:nvSpPr>
      <xdr:spPr>
        <a:xfrm>
          <a:off x="4993575" y="3675225"/>
          <a:ext cx="704850" cy="2095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VCG</a:t>
          </a:r>
          <a:endParaRPr sz="1400"/>
        </a:p>
      </xdr:txBody>
    </xdr:sp>
    <xdr:clientData fLocksWithSheet="0"/>
  </xdr:oneCellAnchor>
  <xdr:oneCellAnchor>
    <xdr:from>
      <xdr:col>10</xdr:col>
      <xdr:colOff>247650</xdr:colOff>
      <xdr:row>35</xdr:row>
      <xdr:rowOff>0</xdr:rowOff>
    </xdr:from>
    <xdr:ext cx="790575" cy="180975"/>
    <xdr:sp>
      <xdr:nvSpPr>
        <xdr:cNvPr id="5" name="Shape 5"/>
        <xdr:cNvSpPr txBox="1"/>
      </xdr:nvSpPr>
      <xdr:spPr>
        <a:xfrm>
          <a:off x="4955475" y="3694275"/>
          <a:ext cx="781050" cy="1714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VCG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46.88"/>
    <col customWidth="1" min="3" max="3" width="9.25"/>
    <col customWidth="1" min="4" max="4" width="11.88"/>
    <col customWidth="1" min="5" max="7" width="8.75"/>
    <col customWidth="1" min="8" max="8" width="15.63"/>
    <col customWidth="1" min="9" max="26" width="8.63"/>
  </cols>
  <sheetData>
    <row r="1" ht="12.75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75" customHeight="1">
      <c r="A4" s="2"/>
      <c r="B4" s="4" t="s">
        <v>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5"/>
      <c r="C5" s="6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2"/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0" customHeight="1">
      <c r="A7" s="2"/>
      <c r="B7" s="8" t="s">
        <v>9</v>
      </c>
      <c r="C7" s="9">
        <v>511.0</v>
      </c>
      <c r="D7" s="9">
        <v>1.0</v>
      </c>
      <c r="E7" s="10"/>
      <c r="F7" s="10"/>
      <c r="G7" s="10"/>
      <c r="H7" s="1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2"/>
      <c r="B8" s="11" t="s">
        <v>10</v>
      </c>
      <c r="C8" s="12">
        <v>5111.0</v>
      </c>
      <c r="D8" s="12">
        <v>1.1</v>
      </c>
      <c r="E8" s="13"/>
      <c r="F8" s="13"/>
      <c r="G8" s="13"/>
      <c r="H8" s="14" t="s">
        <v>11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0" customHeight="1">
      <c r="A9" s="2"/>
      <c r="B9" s="11" t="s">
        <v>12</v>
      </c>
      <c r="C9" s="12">
        <v>5112.0</v>
      </c>
      <c r="D9" s="12">
        <v>1.2</v>
      </c>
      <c r="E9" s="13"/>
      <c r="F9" s="13"/>
      <c r="G9" s="13"/>
      <c r="H9" s="1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0" customHeight="1">
      <c r="A10" s="2"/>
      <c r="B10" s="11" t="s">
        <v>13</v>
      </c>
      <c r="C10" s="12">
        <v>5113.0</v>
      </c>
      <c r="D10" s="12">
        <v>1.3</v>
      </c>
      <c r="E10" s="13"/>
      <c r="F10" s="13"/>
      <c r="G10" s="13"/>
      <c r="H10" s="1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0" customHeight="1">
      <c r="A11" s="2"/>
      <c r="B11" s="11" t="s">
        <v>14</v>
      </c>
      <c r="C11" s="12">
        <v>5118.0</v>
      </c>
      <c r="D11" s="12">
        <v>1.4</v>
      </c>
      <c r="E11" s="13"/>
      <c r="F11" s="13"/>
      <c r="G11" s="13"/>
      <c r="H11" s="1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0" customHeight="1">
      <c r="A12" s="2"/>
      <c r="B12" s="8" t="s">
        <v>15</v>
      </c>
      <c r="C12" s="9">
        <v>521.0</v>
      </c>
      <c r="D12" s="9">
        <v>2.0</v>
      </c>
      <c r="E12" s="10"/>
      <c r="F12" s="10"/>
      <c r="G12" s="10"/>
      <c r="H12" s="10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0" customHeight="1">
      <c r="A13" s="2"/>
      <c r="B13" s="11" t="s">
        <v>16</v>
      </c>
      <c r="C13" s="12">
        <v>5211.0</v>
      </c>
      <c r="D13" s="12">
        <v>2.1</v>
      </c>
      <c r="E13" s="13"/>
      <c r="F13" s="13"/>
      <c r="G13" s="13"/>
      <c r="H13" s="14" t="s">
        <v>17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0" customHeight="1">
      <c r="A14" s="2"/>
      <c r="B14" s="11" t="s">
        <v>18</v>
      </c>
      <c r="C14" s="12">
        <v>5212.0</v>
      </c>
      <c r="D14" s="12">
        <v>2.2</v>
      </c>
      <c r="E14" s="13"/>
      <c r="F14" s="13"/>
      <c r="G14" s="13"/>
      <c r="H14" s="1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0" customHeight="1">
      <c r="A15" s="2"/>
      <c r="B15" s="11" t="s">
        <v>19</v>
      </c>
      <c r="C15" s="12">
        <v>5213.0</v>
      </c>
      <c r="D15" s="12">
        <v>2.3</v>
      </c>
      <c r="E15" s="13"/>
      <c r="F15" s="13"/>
      <c r="G15" s="13"/>
      <c r="H15" s="1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0" customHeight="1">
      <c r="A16" s="2"/>
      <c r="B16" s="17" t="s">
        <v>20</v>
      </c>
      <c r="C16" s="18"/>
      <c r="D16" s="18" t="s">
        <v>21</v>
      </c>
      <c r="E16" s="19"/>
      <c r="F16" s="19"/>
      <c r="G16" s="19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0" customHeight="1">
      <c r="A17" s="2"/>
      <c r="B17" s="8" t="s">
        <v>22</v>
      </c>
      <c r="C17" s="9">
        <v>632.0</v>
      </c>
      <c r="D17" s="9">
        <v>4.0</v>
      </c>
      <c r="E17" s="10"/>
      <c r="F17" s="10"/>
      <c r="G17" s="10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/>
      <c r="B18" s="11" t="s">
        <v>23</v>
      </c>
      <c r="C18" s="12"/>
      <c r="D18" s="12">
        <v>4.1</v>
      </c>
      <c r="E18" s="13"/>
      <c r="F18" s="13"/>
      <c r="G18" s="13"/>
      <c r="H18" s="20" t="s">
        <v>24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/>
      <c r="B19" s="11" t="s">
        <v>25</v>
      </c>
      <c r="C19" s="12"/>
      <c r="D19" s="12">
        <v>4.2</v>
      </c>
      <c r="E19" s="13"/>
      <c r="F19" s="13"/>
      <c r="G19" s="13"/>
      <c r="H19" s="14" t="s">
        <v>26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/>
      <c r="B20" s="11" t="s">
        <v>27</v>
      </c>
      <c r="C20" s="12"/>
      <c r="D20" s="12">
        <v>4.3</v>
      </c>
      <c r="E20" s="13"/>
      <c r="F20" s="13"/>
      <c r="G20" s="13"/>
      <c r="H20" s="1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/>
      <c r="B21" s="11" t="s">
        <v>28</v>
      </c>
      <c r="C21" s="12"/>
      <c r="D21" s="12">
        <v>4.4</v>
      </c>
      <c r="E21" s="13"/>
      <c r="F21" s="13"/>
      <c r="G21" s="13"/>
      <c r="H21" s="1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11" t="s">
        <v>29</v>
      </c>
      <c r="C22" s="12"/>
      <c r="D22" s="12">
        <v>4.5</v>
      </c>
      <c r="E22" s="13"/>
      <c r="F22" s="13"/>
      <c r="G22" s="13"/>
      <c r="H22" s="1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0" customHeight="1">
      <c r="A23" s="2"/>
      <c r="B23" s="17" t="s">
        <v>30</v>
      </c>
      <c r="C23" s="18"/>
      <c r="D23" s="18" t="s">
        <v>31</v>
      </c>
      <c r="E23" s="21"/>
      <c r="F23" s="21"/>
      <c r="G23" s="21"/>
      <c r="H23" s="2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0" customHeight="1">
      <c r="A24" s="2"/>
      <c r="B24" s="17" t="s">
        <v>32</v>
      </c>
      <c r="C24" s="18">
        <v>515.0</v>
      </c>
      <c r="D24" s="18">
        <v>6.0</v>
      </c>
      <c r="E24" s="21"/>
      <c r="F24" s="21"/>
      <c r="G24" s="21"/>
      <c r="H24" s="2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11" t="s">
        <v>33</v>
      </c>
      <c r="C25" s="12"/>
      <c r="D25" s="12">
        <v>6.1</v>
      </c>
      <c r="E25" s="13"/>
      <c r="F25" s="13"/>
      <c r="G25" s="13"/>
      <c r="H25" s="14" t="s">
        <v>34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11" t="s">
        <v>35</v>
      </c>
      <c r="C26" s="12"/>
      <c r="D26" s="12">
        <v>6.2</v>
      </c>
      <c r="E26" s="13"/>
      <c r="F26" s="13"/>
      <c r="G26" s="13"/>
      <c r="H26" s="1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11" t="s">
        <v>36</v>
      </c>
      <c r="C27" s="12"/>
      <c r="D27" s="12">
        <v>6.3</v>
      </c>
      <c r="E27" s="13"/>
      <c r="F27" s="13"/>
      <c r="G27" s="13"/>
      <c r="H27" s="1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11" t="s">
        <v>37</v>
      </c>
      <c r="C28" s="12"/>
      <c r="D28" s="12">
        <v>6.4</v>
      </c>
      <c r="E28" s="13"/>
      <c r="F28" s="13"/>
      <c r="G28" s="13"/>
      <c r="H28" s="16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0" customHeight="1">
      <c r="A29" s="2"/>
      <c r="B29" s="17" t="s">
        <v>38</v>
      </c>
      <c r="C29" s="18">
        <v>635.0</v>
      </c>
      <c r="D29" s="18">
        <v>7.0</v>
      </c>
      <c r="E29" s="21"/>
      <c r="F29" s="21"/>
      <c r="G29" s="21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0" customHeight="1">
      <c r="A30" s="2"/>
      <c r="B30" s="11" t="s">
        <v>39</v>
      </c>
      <c r="C30" s="12"/>
      <c r="D30" s="12">
        <v>7.1</v>
      </c>
      <c r="E30" s="13"/>
      <c r="F30" s="13"/>
      <c r="G30" s="13"/>
      <c r="H30" s="14" t="s">
        <v>40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0" customHeight="1">
      <c r="A31" s="2"/>
      <c r="B31" s="11" t="s">
        <v>41</v>
      </c>
      <c r="C31" s="12"/>
      <c r="D31" s="12">
        <v>7.2</v>
      </c>
      <c r="E31" s="13"/>
      <c r="F31" s="13"/>
      <c r="G31" s="13"/>
      <c r="H31" s="1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0" customHeight="1">
      <c r="A32" s="2"/>
      <c r="B32" s="11" t="s">
        <v>42</v>
      </c>
      <c r="C32" s="12"/>
      <c r="D32" s="12">
        <v>7.3</v>
      </c>
      <c r="E32" s="13"/>
      <c r="F32" s="13"/>
      <c r="G32" s="13"/>
      <c r="H32" s="1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0" customHeight="1">
      <c r="A33" s="2"/>
      <c r="B33" s="17" t="s">
        <v>43</v>
      </c>
      <c r="C33" s="22">
        <v>641642.0</v>
      </c>
      <c r="D33" s="18">
        <v>8.0</v>
      </c>
      <c r="E33" s="21"/>
      <c r="F33" s="21"/>
      <c r="G33" s="21"/>
      <c r="H33" s="2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0" customHeight="1">
      <c r="A34" s="2"/>
      <c r="B34" s="11" t="s">
        <v>44</v>
      </c>
      <c r="C34" s="23" t="s">
        <v>45</v>
      </c>
      <c r="D34" s="12">
        <v>8.1</v>
      </c>
      <c r="E34" s="13"/>
      <c r="F34" s="13"/>
      <c r="G34" s="13"/>
      <c r="H34" s="14" t="s">
        <v>17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0" customHeight="1">
      <c r="A35" s="2"/>
      <c r="B35" s="11" t="s">
        <v>46</v>
      </c>
      <c r="C35" s="23" t="s">
        <v>47</v>
      </c>
      <c r="D35" s="12">
        <v>8.2</v>
      </c>
      <c r="E35" s="13"/>
      <c r="F35" s="13"/>
      <c r="G35" s="13"/>
      <c r="H35" s="1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0" customHeight="1">
      <c r="A36" s="2"/>
      <c r="B36" s="11" t="s">
        <v>48</v>
      </c>
      <c r="C36" s="12" t="s">
        <v>49</v>
      </c>
      <c r="D36" s="12">
        <v>8.3</v>
      </c>
      <c r="E36" s="13"/>
      <c r="F36" s="13"/>
      <c r="G36" s="13"/>
      <c r="H36" s="1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0" customHeight="1">
      <c r="A37" s="2"/>
      <c r="B37" s="11" t="s">
        <v>50</v>
      </c>
      <c r="C37" s="12" t="s">
        <v>51</v>
      </c>
      <c r="D37" s="12">
        <v>8.4</v>
      </c>
      <c r="E37" s="13"/>
      <c r="F37" s="13"/>
      <c r="G37" s="13"/>
      <c r="H37" s="1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0" customHeight="1">
      <c r="A38" s="2"/>
      <c r="B38" s="11" t="s">
        <v>52</v>
      </c>
      <c r="C38" s="12" t="s">
        <v>53</v>
      </c>
      <c r="D38" s="12">
        <v>8.5</v>
      </c>
      <c r="E38" s="13"/>
      <c r="F38" s="13"/>
      <c r="G38" s="13"/>
      <c r="H38" s="1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0" customHeight="1">
      <c r="A39" s="2"/>
      <c r="B39" s="11" t="s">
        <v>54</v>
      </c>
      <c r="C39" s="12">
        <v>6426.0</v>
      </c>
      <c r="D39" s="12"/>
      <c r="E39" s="13"/>
      <c r="F39" s="13"/>
      <c r="G39" s="13"/>
      <c r="H39" s="1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0" customHeight="1">
      <c r="A40" s="2"/>
      <c r="B40" s="11" t="s">
        <v>55</v>
      </c>
      <c r="C40" s="12" t="s">
        <v>56</v>
      </c>
      <c r="D40" s="12">
        <v>8.6</v>
      </c>
      <c r="E40" s="13"/>
      <c r="F40" s="13"/>
      <c r="G40" s="13"/>
      <c r="H40" s="1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0" customHeight="1">
      <c r="A41" s="2"/>
      <c r="B41" s="11" t="s">
        <v>57</v>
      </c>
      <c r="C41" s="12" t="s">
        <v>58</v>
      </c>
      <c r="D41" s="12">
        <v>8.7</v>
      </c>
      <c r="E41" s="13"/>
      <c r="F41" s="13"/>
      <c r="G41" s="13"/>
      <c r="H41" s="1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0" customHeight="1">
      <c r="A42" s="2"/>
      <c r="B42" s="17" t="s">
        <v>59</v>
      </c>
      <c r="C42" s="18"/>
      <c r="D42" s="18" t="s">
        <v>60</v>
      </c>
      <c r="E42" s="21"/>
      <c r="F42" s="21"/>
      <c r="G42" s="21"/>
      <c r="H42" s="2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0" customHeight="1">
      <c r="A43" s="2"/>
      <c r="B43" s="8" t="s">
        <v>61</v>
      </c>
      <c r="C43" s="9">
        <v>711.0</v>
      </c>
      <c r="D43" s="9">
        <v>11.0</v>
      </c>
      <c r="E43" s="13"/>
      <c r="F43" s="13"/>
      <c r="G43" s="13"/>
      <c r="H43" s="1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0" customHeight="1">
      <c r="A44" s="2"/>
      <c r="B44" s="8" t="s">
        <v>62</v>
      </c>
      <c r="C44" s="9">
        <v>811.0</v>
      </c>
      <c r="D44" s="9">
        <v>12.0</v>
      </c>
      <c r="E44" s="13"/>
      <c r="F44" s="13"/>
      <c r="G44" s="13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0" customHeight="1">
      <c r="A45" s="2"/>
      <c r="B45" s="8" t="s">
        <v>63</v>
      </c>
      <c r="C45" s="9"/>
      <c r="D45" s="9" t="s">
        <v>64</v>
      </c>
      <c r="E45" s="13"/>
      <c r="F45" s="13"/>
      <c r="G45" s="13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0" customHeight="1">
      <c r="A46" s="2"/>
      <c r="B46" s="17" t="s">
        <v>65</v>
      </c>
      <c r="C46" s="18"/>
      <c r="D46" s="18" t="s">
        <v>66</v>
      </c>
      <c r="E46" s="21"/>
      <c r="F46" s="21"/>
      <c r="G46" s="21"/>
      <c r="H46" s="21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4"/>
      <c r="C47" s="2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6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6"/>
      <c r="C49" s="3"/>
      <c r="D49" s="2"/>
      <c r="E49" s="2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8"/>
      <c r="C50" s="28"/>
      <c r="D50" s="28"/>
      <c r="E50" s="29"/>
      <c r="F50" s="29"/>
      <c r="G50" s="29"/>
      <c r="H50" s="2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7"/>
      <c r="C51" s="27"/>
      <c r="D51" s="27"/>
      <c r="E51" s="2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0">
    <mergeCell ref="C47:F47"/>
    <mergeCell ref="E49:F49"/>
    <mergeCell ref="E51:F51"/>
    <mergeCell ref="B4:H4"/>
    <mergeCell ref="H8:H11"/>
    <mergeCell ref="H13:H15"/>
    <mergeCell ref="H19:H22"/>
    <mergeCell ref="H25:H28"/>
    <mergeCell ref="H30:H32"/>
    <mergeCell ref="H34:H41"/>
  </mergeCells>
  <printOptions/>
  <pageMargins bottom="0.393700787401575" footer="0.0" header="0.0" left="0.590551181102362" right="0.393700787401575" top="0.3937007874015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5.13"/>
    <col customWidth="1" min="3" max="3" width="32.13"/>
    <col customWidth="1" min="4" max="4" width="12.75"/>
    <col customWidth="1" min="5" max="5" width="21.13"/>
    <col customWidth="1" min="6" max="6" width="20.0"/>
    <col customWidth="1" min="7" max="7" width="8.0"/>
    <col customWidth="1" min="8" max="12" width="9.13"/>
    <col customWidth="1" min="13" max="26" width="8.63"/>
  </cols>
  <sheetData>
    <row r="1" ht="12.75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75" customHeight="1">
      <c r="A2" s="31" t="s">
        <v>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12.75" customHeight="1">
      <c r="A3" s="30"/>
      <c r="B3" s="30"/>
      <c r="C3" s="32" t="s">
        <v>68</v>
      </c>
      <c r="D3" s="33"/>
      <c r="E3" s="33"/>
      <c r="F3" s="34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12.75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2.75" customHeight="1">
      <c r="A5" s="30"/>
      <c r="B5" s="35" t="s">
        <v>69</v>
      </c>
      <c r="C5" s="35" t="s">
        <v>70</v>
      </c>
      <c r="D5" s="36" t="s">
        <v>71</v>
      </c>
      <c r="E5" s="37"/>
      <c r="F5" s="35" t="s">
        <v>4</v>
      </c>
      <c r="G5" s="35" t="s">
        <v>72</v>
      </c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12.75" customHeight="1">
      <c r="A6" s="30"/>
      <c r="B6" s="38">
        <v>1.0</v>
      </c>
      <c r="C6" s="39" t="s">
        <v>73</v>
      </c>
      <c r="D6" s="40" t="s">
        <v>74</v>
      </c>
      <c r="E6" s="37"/>
      <c r="F6" s="39" t="s">
        <v>75</v>
      </c>
      <c r="G6" s="41" t="s">
        <v>76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12.75" customHeight="1">
      <c r="A7" s="30"/>
      <c r="B7" s="38">
        <v>2.0</v>
      </c>
      <c r="C7" s="39" t="s">
        <v>77</v>
      </c>
      <c r="D7" s="40" t="s">
        <v>78</v>
      </c>
      <c r="E7" s="37"/>
      <c r="F7" s="39" t="s">
        <v>79</v>
      </c>
      <c r="G7" s="15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12.75" customHeight="1">
      <c r="A8" s="30"/>
      <c r="B8" s="38">
        <v>3.0</v>
      </c>
      <c r="C8" s="39" t="s">
        <v>80</v>
      </c>
      <c r="D8" s="40" t="s">
        <v>81</v>
      </c>
      <c r="E8" s="37"/>
      <c r="F8" s="39" t="s">
        <v>82</v>
      </c>
      <c r="G8" s="15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12.75" customHeight="1">
      <c r="A9" s="30"/>
      <c r="B9" s="38">
        <v>4.0</v>
      </c>
      <c r="C9" s="39" t="s">
        <v>83</v>
      </c>
      <c r="D9" s="40" t="s">
        <v>84</v>
      </c>
      <c r="E9" s="37"/>
      <c r="F9" s="39" t="s">
        <v>85</v>
      </c>
      <c r="G9" s="16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12.75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12.75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12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12.75" customHeight="1">
      <c r="A13" s="31" t="s">
        <v>86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18.0" customHeight="1">
      <c r="A14" s="30"/>
      <c r="B14" s="30"/>
      <c r="C14" s="32" t="s">
        <v>87</v>
      </c>
      <c r="D14" s="33"/>
      <c r="E14" s="33"/>
      <c r="F14" s="34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15.0" customHeight="1">
      <c r="A16" s="30"/>
      <c r="B16" s="35" t="s">
        <v>69</v>
      </c>
      <c r="C16" s="35" t="s">
        <v>70</v>
      </c>
      <c r="D16" s="35" t="s">
        <v>88</v>
      </c>
      <c r="E16" s="35" t="s">
        <v>71</v>
      </c>
      <c r="F16" s="35" t="s">
        <v>4</v>
      </c>
      <c r="G16" s="35" t="s">
        <v>72</v>
      </c>
      <c r="H16" s="30"/>
      <c r="I16" s="30"/>
      <c r="J16" s="30"/>
      <c r="K16" s="30"/>
      <c r="L16" s="4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43.5" customHeight="1">
      <c r="A17" s="30"/>
      <c r="B17" s="38">
        <v>1.0</v>
      </c>
      <c r="C17" s="43" t="s">
        <v>89</v>
      </c>
      <c r="D17" s="44" t="s">
        <v>90</v>
      </c>
      <c r="E17" s="39" t="s">
        <v>91</v>
      </c>
      <c r="F17" s="39" t="s">
        <v>92</v>
      </c>
      <c r="G17" s="45" t="s">
        <v>93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ht="12.75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ht="12.75" customHeight="1">
      <c r="A20" s="31" t="s">
        <v>94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ht="23.25" customHeight="1">
      <c r="A21" s="30"/>
      <c r="B21" s="30"/>
      <c r="C21" s="32" t="s">
        <v>95</v>
      </c>
      <c r="D21" s="33"/>
      <c r="E21" s="33"/>
      <c r="F21" s="34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ht="12.75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ht="12.75" customHeight="1">
      <c r="A23" s="30"/>
      <c r="B23" s="35" t="s">
        <v>69</v>
      </c>
      <c r="C23" s="35" t="s">
        <v>70</v>
      </c>
      <c r="D23" s="35" t="s">
        <v>96</v>
      </c>
      <c r="E23" s="35" t="s">
        <v>71</v>
      </c>
      <c r="F23" s="35" t="s">
        <v>4</v>
      </c>
      <c r="G23" s="35" t="s">
        <v>72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ht="40.5" customHeight="1">
      <c r="A24" s="30"/>
      <c r="B24" s="38">
        <v>1.0</v>
      </c>
      <c r="C24" s="43" t="s">
        <v>97</v>
      </c>
      <c r="D24" s="45"/>
      <c r="E24" s="43" t="s">
        <v>98</v>
      </c>
      <c r="F24" s="43" t="s">
        <v>99</v>
      </c>
      <c r="G24" s="46" t="s">
        <v>76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ht="51.75" customHeight="1">
      <c r="A25" s="30"/>
      <c r="B25" s="38">
        <v>2.0</v>
      </c>
      <c r="C25" s="43" t="s">
        <v>100</v>
      </c>
      <c r="D25" s="45"/>
      <c r="E25" s="43" t="s">
        <v>101</v>
      </c>
      <c r="F25" s="43" t="s">
        <v>102</v>
      </c>
      <c r="G25" s="15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ht="12.75" customHeight="1">
      <c r="A26" s="30"/>
      <c r="B26" s="38">
        <v>3.0</v>
      </c>
      <c r="C26" s="43" t="s">
        <v>103</v>
      </c>
      <c r="D26" s="45" t="s">
        <v>104</v>
      </c>
      <c r="E26" s="43" t="s">
        <v>105</v>
      </c>
      <c r="F26" s="43" t="s">
        <v>106</v>
      </c>
      <c r="G26" s="15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ht="12.75" customHeight="1">
      <c r="A27" s="30"/>
      <c r="B27" s="38">
        <v>4.0</v>
      </c>
      <c r="C27" s="43" t="s">
        <v>107</v>
      </c>
      <c r="D27" s="45" t="s">
        <v>108</v>
      </c>
      <c r="E27" s="43" t="s">
        <v>109</v>
      </c>
      <c r="F27" s="43" t="s">
        <v>110</v>
      </c>
      <c r="G27" s="15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ht="12.75" customHeight="1">
      <c r="A28" s="30"/>
      <c r="B28" s="38">
        <v>5.0</v>
      </c>
      <c r="C28" s="43" t="s">
        <v>111</v>
      </c>
      <c r="D28" s="45" t="s">
        <v>112</v>
      </c>
      <c r="E28" s="43" t="s">
        <v>113</v>
      </c>
      <c r="F28" s="43" t="s">
        <v>114</v>
      </c>
      <c r="G28" s="16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ht="31.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12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ht="4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ht="28.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ht="28.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ht="12.75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ht="12.75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ht="12.75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ht="12.7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ht="12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ht="12.7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ht="12.7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ht="12.7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ht="12.7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ht="12.7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ht="12.7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ht="12.7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ht="12.7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ht="12.7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ht="12.7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ht="12.7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ht="12.7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ht="12.7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ht="12.7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ht="12.7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ht="12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ht="12.7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ht="12.7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10">
    <mergeCell ref="C14:F14"/>
    <mergeCell ref="C21:F21"/>
    <mergeCell ref="G24:G28"/>
    <mergeCell ref="C3:F3"/>
    <mergeCell ref="D5:E5"/>
    <mergeCell ref="D6:E6"/>
    <mergeCell ref="G6:G9"/>
    <mergeCell ref="D7:E7"/>
    <mergeCell ref="D8:E8"/>
    <mergeCell ref="D9:E9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5.75"/>
    <col customWidth="1" min="3" max="3" width="14.88"/>
    <col customWidth="1" min="4" max="4" width="12.75"/>
    <col customWidth="1" min="5" max="14" width="6.0"/>
    <col customWidth="1" min="15" max="15" width="10.25"/>
    <col customWidth="1" min="16" max="23" width="9.13"/>
    <col customWidth="1" min="24" max="27" width="8.63"/>
  </cols>
  <sheetData>
    <row r="1" ht="12.75" customHeight="1">
      <c r="A1" s="1" t="s">
        <v>115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2.7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ht="19.5" customHeight="1">
      <c r="A3" s="30"/>
      <c r="B3" s="47" t="s">
        <v>116</v>
      </c>
      <c r="C3" s="33"/>
      <c r="D3" s="33"/>
      <c r="E3" s="33"/>
      <c r="F3" s="33"/>
      <c r="G3" s="33"/>
      <c r="H3" s="33"/>
      <c r="I3" s="34"/>
      <c r="J3" s="48"/>
      <c r="K3" s="47" t="s">
        <v>117</v>
      </c>
      <c r="L3" s="33"/>
      <c r="M3" s="33"/>
      <c r="N3" s="33"/>
      <c r="O3" s="34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ht="12.75" customHeight="1">
      <c r="A4" s="30"/>
      <c r="B4" s="49"/>
      <c r="C4" s="49"/>
      <c r="D4" s="30"/>
      <c r="E4" s="49"/>
      <c r="F4" s="49"/>
      <c r="G4" s="49"/>
      <c r="H4" s="49" t="s">
        <v>118</v>
      </c>
      <c r="I4" s="49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ht="12.75" customHeight="1">
      <c r="A5" s="30"/>
      <c r="B5" s="50" t="s">
        <v>2</v>
      </c>
      <c r="C5" s="37"/>
      <c r="D5" s="51" t="s">
        <v>119</v>
      </c>
      <c r="E5" s="51">
        <v>2018.0</v>
      </c>
      <c r="F5" s="51">
        <v>2019.0</v>
      </c>
      <c r="G5" s="51">
        <v>2020.0</v>
      </c>
      <c r="H5" s="51">
        <v>2021.0</v>
      </c>
      <c r="I5" s="51">
        <v>2022.0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ht="40.5" customHeight="1">
      <c r="A6" s="30"/>
      <c r="B6" s="52" t="s">
        <v>20</v>
      </c>
      <c r="C6" s="37"/>
      <c r="D6" s="53" t="s">
        <v>120</v>
      </c>
      <c r="E6" s="54">
        <v>110.0</v>
      </c>
      <c r="F6" s="54">
        <v>120.0</v>
      </c>
      <c r="G6" s="54">
        <v>150.0</v>
      </c>
      <c r="H6" s="55">
        <v>140.0</v>
      </c>
      <c r="I6" s="55">
        <v>120.0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ht="21.75" customHeight="1">
      <c r="A7" s="30"/>
      <c r="B7" s="56" t="s">
        <v>121</v>
      </c>
      <c r="C7" s="56"/>
      <c r="D7" s="30"/>
      <c r="E7" s="30"/>
      <c r="F7" s="30"/>
      <c r="G7" s="30"/>
      <c r="H7" s="56"/>
      <c r="I7" s="56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ht="25.5" customHeight="1">
      <c r="A8" s="30"/>
      <c r="B8" s="51" t="s">
        <v>2</v>
      </c>
      <c r="C8" s="51" t="s">
        <v>122</v>
      </c>
      <c r="D8" s="51" t="s">
        <v>4</v>
      </c>
      <c r="E8" s="51">
        <v>2018.0</v>
      </c>
      <c r="F8" s="51">
        <v>2019.0</v>
      </c>
      <c r="G8" s="51">
        <v>2020.0</v>
      </c>
      <c r="H8" s="51">
        <v>2021.0</v>
      </c>
      <c r="I8" s="51">
        <v>2022.0</v>
      </c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ht="26.25" customHeight="1">
      <c r="A9" s="30"/>
      <c r="B9" s="57" t="s">
        <v>123</v>
      </c>
      <c r="C9" s="58" t="s">
        <v>124</v>
      </c>
      <c r="D9" s="38" t="s">
        <v>125</v>
      </c>
      <c r="E9" s="59" t="str">
        <f t="array" ref="E9">SPARKLINE('Bảng 5+6-Ví dụ PT ngang, dọc'!E9, {"charttype","line";"color","#e36c09";"empty","ignore";"nan","convert"})</f>
        <v>#REF!</v>
      </c>
      <c r="F9" s="59" t="str">
        <f t="array" ref="F9">SPARKLINE('Bảng 5+6-Ví dụ PT ngang, dọc'!F9, {"charttype","line";"color","#e36c09";"empty","ignore";"nan","convert"})</f>
        <v>#REF!</v>
      </c>
      <c r="G9" s="59" t="str">
        <f t="array" ref="G9">SPARKLINE('Bảng 5+6-Ví dụ PT ngang, dọc'!G9, {"charttype","line";"color","#e36c09";"empty","ignore";"nan","convert"})</f>
        <v>#REF!</v>
      </c>
      <c r="H9" s="59" t="str">
        <f t="array" ref="H9">SPARKLINE('Bảng 5+6-Ví dụ PT ngang, dọc'!H9, {"charttype","line";"color","#e36c09";"empty","ignore";"nan","convert"})</f>
        <v>#REF!</v>
      </c>
      <c r="I9" s="59" t="str">
        <f t="array" ref="I9">SPARKLINE('Bảng 5+6-Ví dụ PT ngang, dọc'!I9, {"charttype","line";"color","#e36c09";"empty","ignore";"nan","convert"})</f>
        <v>#REF!</v>
      </c>
      <c r="J9" s="30"/>
      <c r="K9" s="60" t="s">
        <v>126</v>
      </c>
      <c r="L9" s="33"/>
      <c r="M9" s="33"/>
      <c r="N9" s="33"/>
      <c r="O9" s="34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ht="22.5" customHeight="1">
      <c r="A10" s="30"/>
      <c r="B10" s="15"/>
      <c r="C10" s="39" t="s">
        <v>127</v>
      </c>
      <c r="D10" s="61" t="s">
        <v>128</v>
      </c>
      <c r="E10" s="62" t="str">
        <f t="array" ref="E10">SPARKLINE('Bảng 5+6-Ví dụ PT ngang, dọc'!E10, {"charttype","line";"color","#e36c09";"empty","ignore";"nan","convert"})</f>
        <v>#REF!</v>
      </c>
      <c r="F10" s="62" t="str">
        <f t="array" ref="F10">SPARKLINE('Bảng 5+6-Ví dụ PT ngang, dọc'!F10, {"charttype","line";"color","#e36c09";"empty","ignore";"nan","convert"})</f>
        <v>#REF!</v>
      </c>
      <c r="G10" s="62" t="str">
        <f t="array" ref="G10">SPARKLINE('Bảng 5+6-Ví dụ PT ngang, dọc'!G10, {"charttype","line";"color","#e36c09";"empty","ignore";"nan","convert"})</f>
        <v>#REF!</v>
      </c>
      <c r="H10" s="62" t="str">
        <f t="array" ref="H10">SPARKLINE('Bảng 5+6-Ví dụ PT ngang, dọc'!H10, {"charttype","line";"color","#e36c09";"empty","ignore";"nan","convert"})</f>
        <v>#REF!</v>
      </c>
      <c r="I10" s="62" t="str">
        <f t="array" ref="I10">SPARKLINE('Bảng 5+6-Ví dụ PT ngang, dọc'!I10, {"charttype","line";"color","#e36c09";"empty","ignore";"nan","convert"})</f>
        <v>#REF!</v>
      </c>
      <c r="J10" s="30"/>
      <c r="K10" s="63" t="s">
        <v>129</v>
      </c>
      <c r="L10" s="64"/>
      <c r="M10" s="65"/>
      <c r="N10" s="65"/>
      <c r="O10" s="65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ht="26.25" customHeight="1">
      <c r="A11" s="30"/>
      <c r="B11" s="16"/>
      <c r="C11" s="39" t="s">
        <v>130</v>
      </c>
      <c r="D11" s="16"/>
      <c r="E11" s="66" t="s">
        <v>131</v>
      </c>
      <c r="F11" s="67"/>
      <c r="G11" s="67"/>
      <c r="H11" s="67"/>
      <c r="I11" s="37"/>
      <c r="J11" s="30"/>
      <c r="K11" s="68" t="s">
        <v>132</v>
      </c>
      <c r="L11" s="33"/>
      <c r="M11" s="33"/>
      <c r="N11" s="33"/>
      <c r="O11" s="34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ht="12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ht="12.7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ht="12.75" customHeight="1">
      <c r="A14" s="1" t="s">
        <v>133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ht="12.75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ht="15.75" customHeight="1">
      <c r="A16" s="30"/>
      <c r="B16" s="47" t="s">
        <v>134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4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ht="12.75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 t="s">
        <v>118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ht="12.75" customHeight="1">
      <c r="A18" s="30"/>
      <c r="B18" s="69" t="s">
        <v>2</v>
      </c>
      <c r="C18" s="70"/>
      <c r="D18" s="71" t="s">
        <v>135</v>
      </c>
      <c r="E18" s="72">
        <v>2018.0</v>
      </c>
      <c r="F18" s="73"/>
      <c r="G18" s="74">
        <v>2019.0</v>
      </c>
      <c r="H18" s="75"/>
      <c r="I18" s="72">
        <v>2020.0</v>
      </c>
      <c r="J18" s="73"/>
      <c r="K18" s="74">
        <v>2021.0</v>
      </c>
      <c r="L18" s="75"/>
      <c r="M18" s="72">
        <v>2022.0</v>
      </c>
      <c r="N18" s="73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ht="12.75" customHeight="1">
      <c r="A19" s="30"/>
      <c r="B19" s="76"/>
      <c r="C19" s="77"/>
      <c r="D19" s="78"/>
      <c r="E19" s="79" t="s">
        <v>136</v>
      </c>
      <c r="F19" s="80" t="s">
        <v>76</v>
      </c>
      <c r="G19" s="79" t="s">
        <v>136</v>
      </c>
      <c r="H19" s="81" t="s">
        <v>76</v>
      </c>
      <c r="I19" s="79" t="s">
        <v>136</v>
      </c>
      <c r="J19" s="80" t="s">
        <v>76</v>
      </c>
      <c r="K19" s="79" t="s">
        <v>136</v>
      </c>
      <c r="L19" s="81" t="s">
        <v>76</v>
      </c>
      <c r="M19" s="79" t="s">
        <v>136</v>
      </c>
      <c r="N19" s="80" t="s">
        <v>76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ht="24.75" customHeight="1">
      <c r="A20" s="30"/>
      <c r="B20" s="52" t="s">
        <v>137</v>
      </c>
      <c r="C20" s="37"/>
      <c r="D20" s="82" t="s">
        <v>138</v>
      </c>
      <c r="E20" s="83">
        <v>110.0</v>
      </c>
      <c r="F20" s="84"/>
      <c r="G20" s="85">
        <v>120.0</v>
      </c>
      <c r="H20" s="86"/>
      <c r="I20" s="83">
        <v>150.0</v>
      </c>
      <c r="J20" s="84"/>
      <c r="K20" s="87">
        <v>140.0</v>
      </c>
      <c r="L20" s="86"/>
      <c r="M20" s="88">
        <v>120.0</v>
      </c>
      <c r="N20" s="8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ht="24.75" customHeight="1">
      <c r="A21" s="30"/>
      <c r="B21" s="52" t="s">
        <v>139</v>
      </c>
      <c r="C21" s="37"/>
      <c r="D21" s="82" t="s">
        <v>140</v>
      </c>
      <c r="E21" s="83">
        <v>34.10000000000001</v>
      </c>
      <c r="F21" s="84">
        <f t="shared" ref="F21:F22" si="1">E21/$E$20</f>
        <v>0.31</v>
      </c>
      <c r="G21" s="85">
        <v>38.39999999999999</v>
      </c>
      <c r="H21" s="86">
        <f t="shared" ref="H21:H22" si="2">G21/$G$20</f>
        <v>0.32</v>
      </c>
      <c r="I21" s="83">
        <v>47.999999999999986</v>
      </c>
      <c r="J21" s="84">
        <f t="shared" ref="J21:J22" si="3">I21/$I$20</f>
        <v>0.32</v>
      </c>
      <c r="K21" s="87">
        <v>44.8</v>
      </c>
      <c r="L21" s="86">
        <f t="shared" ref="L21:L22" si="4">K21/$K$20</f>
        <v>0.32</v>
      </c>
      <c r="M21" s="88">
        <v>37.2</v>
      </c>
      <c r="N21" s="89">
        <f t="shared" ref="N21:N22" si="5">M21/$M$20</f>
        <v>0.31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ht="24.75" customHeight="1">
      <c r="A22" s="30"/>
      <c r="B22" s="52" t="s">
        <v>141</v>
      </c>
      <c r="C22" s="37"/>
      <c r="D22" s="82" t="s">
        <v>142</v>
      </c>
      <c r="E22" s="83">
        <v>5.500000000000007</v>
      </c>
      <c r="F22" s="84">
        <f t="shared" si="1"/>
        <v>0.05</v>
      </c>
      <c r="G22" s="85">
        <v>11.59999999999999</v>
      </c>
      <c r="H22" s="86">
        <f t="shared" si="2"/>
        <v>0.09666666667</v>
      </c>
      <c r="I22" s="83">
        <v>16.999999999999982</v>
      </c>
      <c r="J22" s="84">
        <f t="shared" si="3"/>
        <v>0.1133333333</v>
      </c>
      <c r="K22" s="87">
        <v>13.399999999999995</v>
      </c>
      <c r="L22" s="86">
        <f t="shared" si="4"/>
        <v>0.09571428571</v>
      </c>
      <c r="M22" s="88">
        <v>10.200000000000003</v>
      </c>
      <c r="N22" s="84">
        <f t="shared" si="5"/>
        <v>0.085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ht="16.5" customHeight="1">
      <c r="A23" s="30"/>
      <c r="B23" s="90"/>
      <c r="C23" s="90"/>
      <c r="D23" s="91"/>
      <c r="E23" s="92"/>
      <c r="F23" s="92"/>
      <c r="G23" s="92"/>
      <c r="H23" s="93"/>
      <c r="I23" s="93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ht="13.5" customHeight="1">
      <c r="A24" s="30"/>
      <c r="B24" s="94" t="s">
        <v>143</v>
      </c>
      <c r="C24" s="95"/>
      <c r="D24" s="96"/>
      <c r="E24" s="30"/>
      <c r="F24" s="30"/>
      <c r="G24" s="30"/>
      <c r="H24" s="95"/>
      <c r="I24" s="95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ht="13.5" customHeight="1">
      <c r="A25" s="30"/>
      <c r="B25" s="50" t="s">
        <v>2</v>
      </c>
      <c r="C25" s="37"/>
      <c r="D25" s="51" t="s">
        <v>4</v>
      </c>
      <c r="E25" s="50">
        <v>2018.0</v>
      </c>
      <c r="F25" s="37"/>
      <c r="G25" s="50">
        <v>2019.0</v>
      </c>
      <c r="H25" s="37"/>
      <c r="I25" s="50">
        <v>2020.0</v>
      </c>
      <c r="J25" s="37"/>
      <c r="K25" s="50">
        <v>2021.0</v>
      </c>
      <c r="L25" s="37"/>
      <c r="M25" s="50">
        <v>2022.0</v>
      </c>
      <c r="N25" s="37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ht="13.5" customHeight="1">
      <c r="A26" s="30"/>
      <c r="B26" s="97" t="s">
        <v>144</v>
      </c>
      <c r="C26" s="37"/>
      <c r="D26" s="98" t="s">
        <v>145</v>
      </c>
      <c r="E26" s="99">
        <f>E21/E20</f>
        <v>0.31</v>
      </c>
      <c r="F26" s="37"/>
      <c r="G26" s="99">
        <f>G21/G20</f>
        <v>0.32</v>
      </c>
      <c r="H26" s="37"/>
      <c r="I26" s="99">
        <f>I21/I20</f>
        <v>0.32</v>
      </c>
      <c r="J26" s="37"/>
      <c r="K26" s="99">
        <f>K21/K20</f>
        <v>0.32</v>
      </c>
      <c r="L26" s="37"/>
      <c r="M26" s="99">
        <f>M21/M20</f>
        <v>0.31</v>
      </c>
      <c r="N26" s="37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ht="13.5" customHeight="1">
      <c r="A27" s="30"/>
      <c r="B27" s="97" t="s">
        <v>146</v>
      </c>
      <c r="C27" s="37"/>
      <c r="D27" s="98" t="str">
        <f t="array" ref="D27">SPARKLINE('Bảng 5+6-Ví dụ PT ngang, dọc'!D27, {"charttype","line";"color","#e36c09";"empty","ignore";"nan","convert"})</f>
        <v>#REF!</v>
      </c>
      <c r="E27" s="99" t="str">
        <f t="array" ref="E27">SPARKLINE('Bảng 5+6-Ví dụ PT ngang, dọc'!E27, {"charttype","line";"color","#e36c09";"empty","ignore";"nan","convert"})</f>
        <v>#REF!</v>
      </c>
      <c r="F27" s="37"/>
      <c r="G27" s="99" t="str">
        <f t="array" ref="G27">SPARKLINE('Bảng 5+6-Ví dụ PT ngang, dọc'!G27, {"charttype","line";"color","#e36c09";"empty","ignore";"nan","convert"})</f>
        <v>#REF!</v>
      </c>
      <c r="H27" s="37"/>
      <c r="I27" s="99" t="str">
        <f t="array" ref="I27">SPARKLINE('Bảng 5+6-Ví dụ PT ngang, dọc'!I27, {"charttype","line";"color","#e36c09";"empty","ignore";"nan","convert"})</f>
        <v>#REF!</v>
      </c>
      <c r="J27" s="37"/>
      <c r="K27" s="99" t="str">
        <f t="array" ref="K27">SPARKLINE('Bảng 5+6-Ví dụ PT ngang, dọc'!K27, {"charttype","line";"color","#e36c09";"empty","ignore";"nan","convert"})</f>
        <v>#REF!</v>
      </c>
      <c r="L27" s="37"/>
      <c r="M27" s="99" t="str">
        <f t="array" ref="M27">SPARKLINE('Bảng 5+6-Ví dụ PT ngang, dọc'!M27, {"charttype","line";"color","#e36c09";"empty","ignore";"nan","convert"})</f>
        <v>#REF!</v>
      </c>
      <c r="N27" s="37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ht="12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ht="12.7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ht="12.75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ht="12.7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ht="12.75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ht="12.75" customHeight="1">
      <c r="A33" s="30"/>
      <c r="B33" s="30"/>
      <c r="C33" s="30"/>
      <c r="D33" s="100"/>
      <c r="E33" s="100"/>
      <c r="F33" s="100"/>
      <c r="G33" s="100"/>
      <c r="H33" s="100"/>
      <c r="I33" s="10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ht="12.75" hidden="1" customHeight="1">
      <c r="A34" s="30"/>
      <c r="B34" s="49"/>
      <c r="C34" s="49"/>
      <c r="D34" s="30"/>
      <c r="E34" s="49"/>
      <c r="F34" s="49"/>
      <c r="G34" s="49"/>
      <c r="H34" s="49" t="s">
        <v>118</v>
      </c>
      <c r="I34" s="49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ht="12.75" hidden="1" customHeight="1">
      <c r="A35" s="30"/>
      <c r="B35" s="51" t="s">
        <v>2</v>
      </c>
      <c r="C35" s="51" t="s">
        <v>119</v>
      </c>
      <c r="D35" s="51">
        <v>2017.0</v>
      </c>
      <c r="E35" s="51">
        <v>2018.0</v>
      </c>
      <c r="F35" s="51">
        <v>2019.0</v>
      </c>
      <c r="G35" s="51">
        <v>2020.0</v>
      </c>
      <c r="H35" s="51">
        <v>2021.0</v>
      </c>
      <c r="I35" s="51">
        <v>2022.0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ht="24.75" hidden="1" customHeight="1">
      <c r="A36" s="30"/>
      <c r="B36" s="39" t="s">
        <v>20</v>
      </c>
      <c r="C36" s="38">
        <v>1.0</v>
      </c>
      <c r="D36" s="54">
        <v>100.0</v>
      </c>
      <c r="E36" s="54">
        <v>110.0</v>
      </c>
      <c r="F36" s="54">
        <v>120.0</v>
      </c>
      <c r="G36" s="54">
        <v>150.0</v>
      </c>
      <c r="H36" s="55">
        <v>140.0</v>
      </c>
      <c r="I36" s="55">
        <v>120.0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ht="12.75" hidden="1" customHeight="1">
      <c r="A37" s="30"/>
      <c r="B37" s="39" t="s">
        <v>22</v>
      </c>
      <c r="C37" s="38">
        <v>2.0</v>
      </c>
      <c r="D37" s="101">
        <v>70.0</v>
      </c>
      <c r="E37" s="101">
        <v>75.89999999999999</v>
      </c>
      <c r="F37" s="101">
        <v>81.60000000000001</v>
      </c>
      <c r="G37" s="101">
        <v>102.00000000000001</v>
      </c>
      <c r="H37" s="101">
        <v>95.2</v>
      </c>
      <c r="I37" s="101">
        <v>82.8</v>
      </c>
      <c r="J37" s="30"/>
      <c r="K37" s="30"/>
      <c r="L37" s="30"/>
      <c r="M37" s="30"/>
      <c r="N37" s="30"/>
      <c r="O37" s="102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ht="12.75" hidden="1" customHeight="1">
      <c r="A38" s="30"/>
      <c r="B38" s="39" t="s">
        <v>30</v>
      </c>
      <c r="C38" s="38">
        <v>3.0</v>
      </c>
      <c r="D38" s="101">
        <f t="shared" ref="D38:I38" si="6">D36-D37</f>
        <v>30</v>
      </c>
      <c r="E38" s="101">
        <f t="shared" si="6"/>
        <v>34.1</v>
      </c>
      <c r="F38" s="101">
        <f t="shared" si="6"/>
        <v>38.4</v>
      </c>
      <c r="G38" s="101">
        <f t="shared" si="6"/>
        <v>48</v>
      </c>
      <c r="H38" s="101">
        <f t="shared" si="6"/>
        <v>44.8</v>
      </c>
      <c r="I38" s="101">
        <f t="shared" si="6"/>
        <v>37.2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ht="12.75" hidden="1" customHeight="1">
      <c r="A39" s="30"/>
      <c r="B39" s="39" t="s">
        <v>38</v>
      </c>
      <c r="C39" s="38">
        <v>4.0</v>
      </c>
      <c r="D39" s="55">
        <v>5.0</v>
      </c>
      <c r="E39" s="55">
        <v>6.0</v>
      </c>
      <c r="F39" s="55">
        <v>5.0</v>
      </c>
      <c r="G39" s="55">
        <v>5.0</v>
      </c>
      <c r="H39" s="55">
        <v>4.0</v>
      </c>
      <c r="I39" s="55">
        <v>4.0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ht="12.75" hidden="1" customHeight="1">
      <c r="A40" s="30"/>
      <c r="B40" s="39" t="s">
        <v>43</v>
      </c>
      <c r="C40" s="38">
        <v>5.0</v>
      </c>
      <c r="D40" s="55">
        <v>17.0</v>
      </c>
      <c r="E40" s="55">
        <v>17.6</v>
      </c>
      <c r="F40" s="55">
        <v>16.8</v>
      </c>
      <c r="G40" s="55">
        <v>21.000000000000004</v>
      </c>
      <c r="H40" s="55">
        <v>22.400000000000002</v>
      </c>
      <c r="I40" s="55">
        <v>18.0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ht="12.75" hidden="1" customHeight="1">
      <c r="A41" s="30"/>
      <c r="B41" s="39" t="s">
        <v>65</v>
      </c>
      <c r="C41" s="38">
        <v>6.0</v>
      </c>
      <c r="D41" s="101">
        <f t="shared" ref="D41:I41" si="7">D38-D39-D40-5</f>
        <v>3</v>
      </c>
      <c r="E41" s="101">
        <f t="shared" si="7"/>
        <v>5.5</v>
      </c>
      <c r="F41" s="101">
        <f t="shared" si="7"/>
        <v>11.6</v>
      </c>
      <c r="G41" s="101">
        <f t="shared" si="7"/>
        <v>17</v>
      </c>
      <c r="H41" s="101">
        <f t="shared" si="7"/>
        <v>13.4</v>
      </c>
      <c r="I41" s="101">
        <f t="shared" si="7"/>
        <v>10.2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103" t="s">
        <v>147</v>
      </c>
      <c r="X41" s="30"/>
      <c r="Y41" s="30"/>
      <c r="Z41" s="30"/>
      <c r="AA41" s="30"/>
    </row>
    <row r="42" ht="12.75" hidden="1" customHeight="1">
      <c r="A42" s="30"/>
      <c r="B42" s="56" t="s">
        <v>121</v>
      </c>
      <c r="C42" s="56"/>
      <c r="D42" s="30"/>
      <c r="E42" s="30"/>
      <c r="F42" s="30"/>
      <c r="G42" s="30"/>
      <c r="H42" s="56"/>
      <c r="I42" s="56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ht="12.75" hidden="1" customHeight="1">
      <c r="A43" s="30"/>
      <c r="B43" s="51" t="s">
        <v>2</v>
      </c>
      <c r="C43" s="51" t="s">
        <v>4</v>
      </c>
      <c r="D43" s="51">
        <v>2017.0</v>
      </c>
      <c r="E43" s="51">
        <v>2018.0</v>
      </c>
      <c r="F43" s="51">
        <v>2019.0</v>
      </c>
      <c r="G43" s="51">
        <v>2020.0</v>
      </c>
      <c r="H43" s="51">
        <v>2021.0</v>
      </c>
      <c r="I43" s="51">
        <v>2022.0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ht="12.75" hidden="1" customHeight="1">
      <c r="A44" s="30"/>
      <c r="B44" s="104" t="s">
        <v>123</v>
      </c>
      <c r="C44" s="61" t="s">
        <v>148</v>
      </c>
      <c r="D44" s="105"/>
      <c r="E44" s="59" t="str">
        <f t="array" ref="E44">SPARKLINE('Bảng 5+6-Ví dụ PT ngang, dọc'!E44, {"charttype","line";"color","#e36c09";"empty","ignore";"nan","convert"})</f>
        <v>#REF!</v>
      </c>
      <c r="F44" s="59" t="str">
        <f t="array" ref="F44">SPARKLINE('Bảng 5+6-Ví dụ PT ngang, dọc'!F44, {"charttype","line";"color","#e36c09";"empty","ignore";"nan","convert"})</f>
        <v>#REF!</v>
      </c>
      <c r="G44" s="59" t="str">
        <f t="array" ref="G44">SPARKLINE('Bảng 5+6-Ví dụ PT ngang, dọc'!G44, {"charttype","line";"color","#e36c09";"empty","ignore";"nan","convert"})</f>
        <v>#REF!</v>
      </c>
      <c r="H44" s="59" t="str">
        <f t="array" ref="H44">SPARKLINE('Bảng 5+6-Ví dụ PT ngang, dọc'!H44, {"charttype","line";"color","#e36c09";"empty","ignore";"nan","convert"})</f>
        <v>#REF!</v>
      </c>
      <c r="I44" s="59" t="str">
        <f t="array" ref="I44">SPARKLINE('Bảng 5+6-Ví dụ PT ngang, dọc'!I44, {"charttype","line";"color","#e36c09";"empty","ignore";"nan","convert"})</f>
        <v>#REF!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ht="12.75" hidden="1" customHeight="1">
      <c r="A45" s="30"/>
      <c r="B45" s="104" t="s">
        <v>149</v>
      </c>
      <c r="C45" s="15"/>
      <c r="D45" s="105"/>
      <c r="E45" s="59" t="str">
        <f t="array" ref="E45">SPARKLINE('Bảng 5+6-Ví dụ PT ngang, dọc'!E45, {"charttype","line";"color","#e36c09";"empty","ignore";"nan","convert"})</f>
        <v>#REF!</v>
      </c>
      <c r="F45" s="59" t="str">
        <f t="array" ref="F45">SPARKLINE('Bảng 5+6-Ví dụ PT ngang, dọc'!F45, {"charttype","line";"color","#e36c09";"empty","ignore";"nan","convert"})</f>
        <v>#REF!</v>
      </c>
      <c r="G45" s="59" t="str">
        <f t="array" ref="G45">SPARKLINE('Bảng 5+6-Ví dụ PT ngang, dọc'!G45, {"charttype","line";"color","#e36c09";"empty","ignore";"nan","convert"})</f>
        <v>#REF!</v>
      </c>
      <c r="H45" s="59" t="str">
        <f t="array" ref="H45">SPARKLINE('Bảng 5+6-Ví dụ PT ngang, dọc'!H45, {"charttype","line";"color","#e36c09";"empty","ignore";"nan","convert"})</f>
        <v>#REF!</v>
      </c>
      <c r="I45" s="59" t="str">
        <f t="array" ref="I45">SPARKLINE('Bảng 5+6-Ví dụ PT ngang, dọc'!I45, {"charttype","line";"color","#e36c09";"empty","ignore";"nan","convert"})</f>
        <v>#REF!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ht="12.75" hidden="1" customHeight="1">
      <c r="A46" s="30"/>
      <c r="B46" s="104" t="s">
        <v>150</v>
      </c>
      <c r="C46" s="16"/>
      <c r="D46" s="62"/>
      <c r="E46" s="106">
        <f t="shared" ref="E46:I46" si="8">E41-D41</f>
        <v>2.5</v>
      </c>
      <c r="F46" s="106">
        <f t="shared" si="8"/>
        <v>6.1</v>
      </c>
      <c r="G46" s="106">
        <f t="shared" si="8"/>
        <v>5.4</v>
      </c>
      <c r="H46" s="106">
        <f t="shared" si="8"/>
        <v>-3.6</v>
      </c>
      <c r="I46" s="106">
        <f t="shared" si="8"/>
        <v>-3.2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ht="12.75" hidden="1" customHeight="1">
      <c r="A47" s="30"/>
      <c r="B47" s="104" t="s">
        <v>151</v>
      </c>
      <c r="C47" s="107" t="s">
        <v>152</v>
      </c>
      <c r="D47" s="62">
        <f t="shared" ref="D47:I47" si="9">D37/D36</f>
        <v>0.7</v>
      </c>
      <c r="E47" s="62">
        <f t="shared" si="9"/>
        <v>0.69</v>
      </c>
      <c r="F47" s="62">
        <f t="shared" si="9"/>
        <v>0.68</v>
      </c>
      <c r="G47" s="62">
        <f t="shared" si="9"/>
        <v>0.68</v>
      </c>
      <c r="H47" s="62">
        <f t="shared" si="9"/>
        <v>0.68</v>
      </c>
      <c r="I47" s="62">
        <f t="shared" si="9"/>
        <v>0.69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ht="12.75" hidden="1" customHeight="1">
      <c r="A48" s="30"/>
      <c r="B48" s="104" t="s">
        <v>153</v>
      </c>
      <c r="C48" s="107" t="s">
        <v>154</v>
      </c>
      <c r="D48" s="62">
        <f t="shared" ref="D48:I48" si="10">D39/D36</f>
        <v>0.05</v>
      </c>
      <c r="E48" s="62">
        <f t="shared" si="10"/>
        <v>0.05454545455</v>
      </c>
      <c r="F48" s="62">
        <f t="shared" si="10"/>
        <v>0.04166666667</v>
      </c>
      <c r="G48" s="62">
        <f t="shared" si="10"/>
        <v>0.03333333333</v>
      </c>
      <c r="H48" s="62">
        <f t="shared" si="10"/>
        <v>0.02857142857</v>
      </c>
      <c r="I48" s="62">
        <f t="shared" si="10"/>
        <v>0.03333333333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ht="12.75" hidden="1" customHeight="1">
      <c r="A49" s="30"/>
      <c r="B49" s="104" t="s">
        <v>155</v>
      </c>
      <c r="C49" s="107" t="s">
        <v>156</v>
      </c>
      <c r="D49" s="62">
        <f t="shared" ref="D49:I49" si="11">D40/D36</f>
        <v>0.17</v>
      </c>
      <c r="E49" s="62">
        <f t="shared" si="11"/>
        <v>0.16</v>
      </c>
      <c r="F49" s="62">
        <f t="shared" si="11"/>
        <v>0.14</v>
      </c>
      <c r="G49" s="62">
        <f t="shared" si="11"/>
        <v>0.14</v>
      </c>
      <c r="H49" s="62">
        <f t="shared" si="11"/>
        <v>0.16</v>
      </c>
      <c r="I49" s="62">
        <f t="shared" si="11"/>
        <v>0.15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ht="12.75" hidden="1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ht="12.75" hidden="1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ht="12.75" hidden="1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ht="12.75" hidden="1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ht="12.75" hidden="1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ht="12.75" hidden="1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ht="12.75" hidden="1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ht="12.75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ht="12.75" customHeight="1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ht="12.75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ht="12.75" customHeight="1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ht="12.75" customHeight="1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ht="12.7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ht="12.75" customHeight="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ht="12.7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ht="12.75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ht="12.75" customHeight="1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ht="12.75" customHeight="1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ht="12.75" customHeight="1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ht="12.75" customHeight="1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ht="12.75" customHeight="1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ht="12.75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ht="12.7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ht="12.7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ht="12.7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ht="12.75" customHeight="1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ht="12.75" customHeigh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ht="12.75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ht="12.75" customHeight="1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ht="12.75" customHeight="1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ht="12.75" customHeight="1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ht="12.75" customHeight="1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ht="12.75" customHeight="1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ht="12.75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ht="12.75" customHeight="1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ht="12.75" customHeight="1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ht="12.75" customHeight="1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ht="12.75" customHeight="1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ht="12.75" customHeight="1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ht="12.75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ht="12.75" customHeight="1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ht="12.75" customHeight="1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ht="12.7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ht="12.75" customHeight="1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ht="12.75" customHeight="1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ht="12.75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ht="12.75" customHeight="1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ht="12.75" customHeight="1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ht="12.75" customHeight="1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ht="12.75" customHeight="1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ht="12.75" customHeight="1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ht="12.75" customHeigh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ht="12.75" customHeight="1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ht="12.75" customHeight="1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ht="12.75" customHeight="1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ht="12.75" customHeight="1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ht="12.75" customHeight="1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ht="12.75" customHeight="1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ht="12.75" customHeight="1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ht="12.75" customHeight="1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ht="12.75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ht="12.75" customHeight="1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ht="12.75" customHeight="1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ht="12.75" customHeight="1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ht="12.75" customHeight="1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ht="12.75" customHeight="1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ht="12.75" customHeight="1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ht="12.75" customHeight="1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ht="12.75" customHeight="1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ht="12.75" customHeight="1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ht="12.75" customHeight="1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ht="12.75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ht="12.75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ht="12.75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ht="12.75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ht="12.75" customHeight="1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ht="12.75" customHeigh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ht="12.75" customHeight="1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ht="12.75" customHeight="1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ht="12.75" customHeight="1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ht="12.75" customHeight="1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ht="12.75" customHeight="1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ht="12.75" customHeight="1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ht="12.75" customHeight="1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ht="12.75" customHeight="1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ht="12.75" customHeight="1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ht="12.75" customHeight="1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ht="12.75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ht="12.75" customHeight="1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ht="12.75" customHeight="1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ht="12.75" customHeight="1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ht="12.75" customHeight="1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ht="12.75" customHeight="1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ht="12.75" customHeight="1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ht="12.75" customHeight="1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ht="12.75" customHeight="1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ht="12.75" customHeight="1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ht="12.75" customHeight="1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ht="12.75" customHeight="1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ht="12.75" customHeight="1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ht="12.75" customHeight="1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ht="12.75" customHeight="1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ht="12.75" customHeight="1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ht="12.75" customHeight="1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ht="12.75" customHeight="1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ht="12.75" customHeight="1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ht="12.75" customHeight="1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ht="12.75" customHeight="1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ht="12.75" customHeight="1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ht="12.75" customHeight="1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ht="12.75" customHeight="1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ht="12.75" customHeight="1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ht="12.75" customHeight="1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ht="12.75" customHeight="1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ht="12.75" customHeight="1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ht="12.75" customHeight="1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ht="12.75" customHeight="1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ht="12.75" customHeight="1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ht="12.75" customHeight="1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ht="12.75" customHeight="1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ht="12.75" customHeight="1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ht="12.75" customHeight="1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ht="12.75" customHeight="1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ht="12.75" customHeight="1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ht="12.75" customHeight="1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ht="12.75" customHeight="1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ht="12.75" customHeight="1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ht="12.75" customHeight="1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ht="12.75" customHeight="1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ht="12.75" customHeight="1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ht="12.75" customHeight="1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ht="12.75" customHeight="1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ht="12.75" customHeight="1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ht="12.7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ht="12.7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ht="12.75" customHeight="1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ht="12.75" customHeight="1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ht="12.75" customHeight="1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ht="12.75" customHeight="1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ht="12.75" customHeight="1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ht="12.75" customHeight="1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ht="12.75" customHeight="1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ht="12.75" customHeight="1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ht="12.75" customHeight="1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ht="12.75" customHeight="1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ht="12.75" customHeight="1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ht="12.75" customHeight="1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ht="12.75" customHeight="1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ht="12.75" customHeight="1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ht="12.75" customHeight="1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ht="12.75" customHeight="1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ht="12.75" customHeight="1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ht="12.75" customHeight="1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ht="12.75" customHeight="1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ht="12.75" customHeight="1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ht="12.75" customHeight="1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ht="12.75" customHeight="1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ht="12.75" customHeight="1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ht="12.75" customHeight="1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ht="12.75" customHeight="1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ht="12.75" customHeight="1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ht="12.75" customHeight="1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ht="12.75" customHeight="1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ht="12.75" customHeight="1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ht="12.75" customHeight="1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ht="12.75" customHeight="1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ht="12.75" customHeight="1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ht="12.7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ht="12.7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ht="12.7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ht="12.7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ht="12.7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ht="12.7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ht="12.7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ht="12.7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ht="12.7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ht="12.7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ht="12.7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ht="12.7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ht="12.7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ht="12.7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ht="12.7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ht="12.7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ht="12.7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ht="12.7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ht="12.7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ht="12.7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ht="12.7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ht="12.7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ht="12.7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ht="12.7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ht="12.7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ht="12.7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ht="12.7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ht="12.7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ht="12.7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ht="12.7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ht="12.7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ht="12.7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ht="12.7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ht="12.7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ht="12.7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ht="12.7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ht="12.7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ht="12.7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ht="12.7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ht="12.7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ht="12.75" customHeight="1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ht="12.75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ht="12.75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ht="12.75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ht="12.75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ht="12.75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ht="12.75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ht="12.75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ht="12.75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ht="12.75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ht="12.75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ht="12.75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ht="12.75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ht="12.7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ht="12.7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ht="12.7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ht="12.7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ht="12.7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ht="12.7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ht="12.7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ht="12.7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ht="12.7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ht="12.7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ht="12.7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ht="12.7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ht="12.7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ht="12.7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ht="12.7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ht="12.7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ht="12.7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ht="12.7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ht="12.7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ht="12.7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ht="12.7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ht="12.7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ht="12.7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ht="12.7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ht="12.7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ht="12.7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ht="12.7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ht="12.75" customHeight="1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ht="12.75" customHeight="1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ht="12.75" customHeight="1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ht="12.75" customHeight="1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ht="12.75" customHeight="1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ht="12.75" customHeight="1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ht="12.75" customHeight="1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ht="12.75" customHeight="1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ht="12.75" customHeight="1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ht="12.75" customHeight="1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ht="12.75" customHeight="1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ht="12.75" customHeight="1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ht="12.75" customHeight="1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ht="12.75" customHeight="1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ht="12.75" customHeight="1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ht="12.75" customHeight="1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ht="12.75" customHeight="1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ht="12.75" customHeight="1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ht="12.75" customHeight="1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ht="12.75" customHeight="1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ht="12.75" customHeight="1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ht="12.75" customHeight="1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ht="12.75" customHeight="1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ht="12.75" customHeight="1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ht="12.75" customHeight="1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ht="12.75" customHeight="1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ht="12.75" customHeight="1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ht="12.75" customHeight="1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ht="12.75" customHeight="1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ht="12.75" customHeight="1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ht="12.75" customHeight="1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ht="12.75" customHeight="1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ht="12.75" customHeight="1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ht="12.75" customHeight="1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ht="12.75" customHeight="1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ht="12.75" customHeight="1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ht="12.75" customHeight="1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ht="12.75" customHeight="1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ht="12.75" customHeight="1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ht="12.75" customHeight="1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ht="12.75" customHeight="1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ht="12.75" customHeight="1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ht="12.75" customHeight="1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ht="12.75" customHeight="1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ht="12.75" customHeight="1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ht="12.75" customHeight="1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ht="12.75" customHeight="1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ht="12.75" customHeight="1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ht="12.75" customHeight="1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ht="12.75" customHeight="1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ht="12.75" customHeight="1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ht="12.75" customHeight="1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ht="12.75" customHeight="1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ht="12.75" customHeight="1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ht="12.75" customHeight="1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ht="12.75" customHeight="1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ht="12.75" customHeight="1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ht="12.75" customHeight="1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ht="12.75" customHeight="1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ht="12.75" customHeight="1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ht="12.75" customHeight="1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ht="12.75" customHeight="1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ht="12.75" customHeight="1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ht="12.75" customHeight="1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ht="12.75" customHeight="1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ht="12.75" customHeight="1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ht="12.75" customHeight="1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ht="12.75" customHeight="1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ht="12.75" customHeight="1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ht="12.75" customHeight="1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ht="12.75" customHeight="1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ht="12.75" customHeight="1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ht="12.75" customHeight="1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ht="12.75" customHeight="1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ht="12.75" customHeight="1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ht="12.75" customHeight="1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ht="12.75" customHeight="1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ht="12.75" customHeight="1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ht="12.75" customHeight="1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ht="12.75" customHeight="1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ht="12.75" customHeight="1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ht="12.75" customHeight="1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ht="12.75" customHeight="1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ht="12.75" customHeight="1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ht="12.75" customHeight="1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ht="12.75" customHeight="1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ht="12.75" customHeight="1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ht="12.75" customHeight="1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ht="12.75" customHeight="1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ht="12.75" customHeight="1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ht="12.75" customHeight="1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ht="12.75" customHeight="1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ht="12.75" customHeight="1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ht="12.75" customHeight="1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ht="12.75" customHeight="1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ht="12.75" customHeight="1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ht="12.75" customHeight="1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ht="12.75" customHeight="1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ht="12.75" customHeight="1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ht="12.75" customHeight="1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ht="12.75" customHeight="1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ht="12.75" customHeight="1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ht="12.75" customHeight="1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ht="12.75" customHeight="1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ht="12.75" customHeight="1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ht="12.75" customHeight="1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ht="12.75" customHeight="1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ht="12.75" customHeight="1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ht="12.75" customHeight="1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ht="12.75" customHeight="1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ht="12.75" customHeight="1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ht="12.75" customHeight="1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ht="12.75" customHeight="1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ht="12.75" customHeight="1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ht="12.75" customHeight="1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ht="12.75" customHeight="1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ht="12.75" customHeight="1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ht="12.75" customHeight="1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ht="12.75" customHeight="1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ht="12.75" customHeight="1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ht="12.75" customHeight="1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ht="12.75" customHeight="1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ht="12.75" customHeight="1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ht="12.75" customHeight="1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ht="12.75" customHeight="1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ht="12.75" customHeight="1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ht="12.75" customHeight="1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ht="12.75" customHeight="1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ht="12.75" customHeight="1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ht="12.75" customHeight="1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ht="12.75" customHeight="1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ht="12.75" customHeight="1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ht="12.75" customHeight="1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ht="12.75" customHeight="1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ht="12.75" customHeight="1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ht="12.75" customHeight="1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ht="12.75" customHeight="1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ht="12.75" customHeight="1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ht="12.75" customHeight="1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ht="12.75" customHeight="1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ht="12.75" customHeight="1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ht="12.75" customHeight="1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ht="12.75" customHeight="1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ht="12.75" customHeight="1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ht="12.75" customHeight="1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ht="12.75" customHeight="1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ht="12.75" customHeight="1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ht="12.75" customHeight="1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ht="12.75" customHeight="1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ht="12.75" customHeight="1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ht="12.75" customHeight="1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ht="12.75" customHeight="1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ht="12.75" customHeight="1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ht="12.75" customHeight="1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ht="12.75" customHeight="1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ht="12.75" customHeight="1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ht="12.75" customHeight="1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ht="12.75" customHeight="1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ht="12.75" customHeight="1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ht="12.75" customHeight="1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ht="12.75" customHeight="1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ht="12.75" customHeight="1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ht="12.75" customHeight="1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ht="12.75" customHeight="1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ht="12.75" customHeight="1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ht="12.75" customHeight="1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ht="12.75" customHeight="1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ht="12.75" customHeight="1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ht="12.75" customHeight="1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ht="12.75" customHeight="1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ht="12.75" customHeight="1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ht="12.75" customHeight="1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ht="12.75" customHeight="1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ht="12.75" customHeight="1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ht="12.75" customHeight="1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ht="12.75" customHeight="1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ht="12.75" customHeight="1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ht="12.75" customHeight="1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ht="12.75" customHeight="1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ht="12.75" customHeight="1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ht="12.75" customHeight="1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ht="12.75" customHeight="1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ht="12.75" customHeight="1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ht="12.75" customHeight="1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ht="12.75" customHeight="1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ht="12.75" customHeight="1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ht="12.75" customHeight="1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ht="12.75" customHeight="1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ht="12.75" customHeight="1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ht="12.75" customHeight="1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ht="12.75" customHeight="1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ht="12.75" customHeight="1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ht="12.75" customHeight="1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ht="12.75" customHeight="1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ht="12.75" customHeight="1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ht="12.75" customHeight="1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ht="12.75" customHeight="1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ht="12.75" customHeight="1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ht="12.75" customHeight="1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ht="12.75" customHeight="1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ht="12.75" customHeight="1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ht="12.75" customHeight="1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ht="12.75" customHeight="1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ht="12.75" customHeight="1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ht="12.75" customHeight="1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ht="12.75" customHeight="1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ht="12.75" customHeight="1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ht="12.75" customHeight="1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ht="12.75" customHeight="1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ht="12.75" customHeight="1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ht="12.75" customHeight="1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ht="12.75" customHeight="1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ht="12.75" customHeight="1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ht="12.75" customHeight="1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ht="12.75" customHeight="1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ht="12.75" customHeight="1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ht="12.75" customHeight="1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ht="12.75" customHeight="1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ht="12.75" customHeight="1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ht="12.75" customHeight="1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ht="12.75" customHeight="1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ht="12.75" customHeight="1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ht="12.75" customHeight="1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ht="12.75" customHeight="1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ht="12.75" customHeight="1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ht="12.75" customHeight="1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ht="12.75" customHeight="1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ht="12.75" customHeight="1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ht="12.75" customHeight="1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ht="12.75" customHeight="1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ht="12.75" customHeight="1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ht="12.75" customHeight="1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ht="12.75" customHeight="1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ht="12.75" customHeight="1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ht="12.75" customHeight="1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ht="12.75" customHeight="1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ht="12.75" customHeight="1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ht="12.75" customHeight="1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ht="12.75" customHeight="1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ht="12.75" customHeight="1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ht="12.75" customHeight="1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ht="12.75" customHeight="1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ht="12.75" customHeight="1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ht="12.75" customHeight="1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ht="12.75" customHeight="1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ht="12.75" customHeight="1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ht="12.75" customHeight="1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ht="12.75" customHeight="1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ht="12.75" customHeight="1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ht="12.75" customHeight="1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ht="12.75" customHeight="1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ht="12.75" customHeight="1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ht="12.75" customHeight="1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ht="12.75" customHeight="1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ht="12.75" customHeight="1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ht="12.75" customHeight="1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ht="12.75" customHeight="1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ht="12.75" customHeight="1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ht="12.75" customHeight="1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ht="12.75" customHeight="1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ht="12.75" customHeight="1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ht="12.75" customHeight="1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ht="12.75" customHeight="1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ht="12.75" customHeight="1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ht="12.75" customHeight="1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ht="12.75" customHeight="1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ht="12.75" customHeight="1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ht="12.75" customHeight="1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ht="12.75" customHeight="1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ht="12.75" customHeight="1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ht="12.75" customHeight="1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ht="12.75" customHeight="1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ht="12.75" customHeight="1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ht="12.75" customHeight="1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ht="12.75" customHeight="1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ht="12.75" customHeight="1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ht="12.75" customHeight="1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ht="12.75" customHeight="1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ht="12.75" customHeight="1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ht="12.75" customHeight="1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ht="12.75" customHeight="1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ht="12.75" customHeight="1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ht="12.75" customHeight="1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ht="12.75" customHeight="1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ht="12.75" customHeight="1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ht="12.75" customHeight="1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ht="12.75" customHeight="1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ht="12.75" customHeight="1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ht="12.75" customHeight="1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ht="12.75" customHeight="1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ht="12.75" customHeight="1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ht="12.75" customHeight="1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ht="12.75" customHeight="1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ht="12.75" customHeight="1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ht="12.75" customHeight="1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ht="12.75" customHeight="1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ht="12.75" customHeight="1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ht="12.75" customHeight="1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ht="12.75" customHeight="1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ht="12.75" customHeight="1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ht="12.75" customHeight="1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ht="12.75" customHeight="1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ht="12.75" customHeight="1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ht="12.75" customHeight="1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ht="12.75" customHeight="1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ht="12.75" customHeight="1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ht="12.75" customHeight="1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ht="12.75" customHeight="1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ht="12.75" customHeight="1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ht="12.75" customHeight="1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ht="12.75" customHeight="1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ht="12.75" customHeight="1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ht="12.75" customHeight="1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ht="12.75" customHeight="1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ht="12.75" customHeight="1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ht="12.75" customHeight="1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ht="12.75" customHeight="1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ht="12.75" customHeight="1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ht="12.75" customHeight="1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ht="12.75" customHeight="1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ht="12.75" customHeight="1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ht="12.75" customHeight="1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ht="12.75" customHeight="1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ht="12.75" customHeight="1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ht="12.75" customHeight="1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ht="12.75" customHeight="1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ht="12.75" customHeight="1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ht="12.75" customHeight="1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ht="12.75" customHeight="1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ht="12.75" customHeight="1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ht="12.75" customHeight="1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ht="12.75" customHeight="1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ht="12.75" customHeight="1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ht="12.75" customHeight="1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ht="12.75" customHeight="1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ht="12.75" customHeight="1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ht="12.75" customHeight="1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ht="12.75" customHeight="1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ht="12.75" customHeight="1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ht="12.75" customHeight="1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ht="12.75" customHeight="1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ht="12.75" customHeight="1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ht="12.75" customHeight="1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ht="12.75" customHeight="1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ht="12.75" customHeight="1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ht="12.75" customHeight="1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ht="12.75" customHeight="1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ht="12.75" customHeight="1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ht="12.75" customHeight="1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ht="12.75" customHeight="1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ht="12.75" customHeight="1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ht="12.75" customHeight="1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ht="12.75" customHeight="1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ht="12.75" customHeight="1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ht="12.75" customHeight="1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ht="12.75" customHeight="1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ht="12.75" customHeight="1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ht="12.75" customHeight="1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ht="12.75" customHeight="1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ht="12.75" customHeight="1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ht="12.75" customHeight="1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ht="12.75" customHeight="1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ht="12.75" customHeight="1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ht="12.75" customHeight="1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ht="12.75" customHeight="1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ht="12.75" customHeight="1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ht="12.75" customHeight="1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ht="12.75" customHeight="1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ht="12.75" customHeight="1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ht="12.75" customHeight="1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ht="12.75" customHeight="1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ht="12.75" customHeight="1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ht="12.75" customHeight="1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ht="12.75" customHeight="1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ht="12.75" customHeight="1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ht="12.75" customHeight="1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ht="12.75" customHeight="1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ht="12.75" customHeight="1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ht="12.75" customHeight="1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ht="12.75" customHeight="1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ht="12.75" customHeight="1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ht="12.75" customHeight="1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ht="12.75" customHeight="1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ht="12.75" customHeight="1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ht="12.75" customHeight="1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ht="12.75" customHeight="1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ht="12.75" customHeight="1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ht="12.75" customHeight="1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ht="12.75" customHeight="1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ht="12.75" customHeight="1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ht="12.75" customHeight="1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ht="12.75" customHeight="1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ht="12.75" customHeight="1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ht="12.75" customHeight="1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ht="12.75" customHeight="1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ht="12.75" customHeight="1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ht="12.75" customHeight="1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ht="12.75" customHeight="1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ht="12.75" customHeight="1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ht="12.75" customHeight="1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ht="12.75" customHeight="1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ht="12.75" customHeight="1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ht="12.75" customHeight="1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ht="12.75" customHeight="1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ht="12.75" customHeight="1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ht="12.75" customHeight="1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ht="12.75" customHeight="1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ht="12.75" customHeight="1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ht="12.75" customHeight="1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ht="12.75" customHeight="1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ht="12.75" customHeight="1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ht="12.75" customHeight="1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ht="12.75" customHeight="1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ht="12.75" customHeight="1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ht="12.75" customHeight="1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ht="12.75" customHeight="1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ht="12.75" customHeight="1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ht="12.75" customHeight="1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ht="12.75" customHeight="1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ht="12.75" customHeight="1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ht="12.75" customHeight="1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ht="12.75" customHeight="1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ht="12.75" customHeight="1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ht="12.75" customHeight="1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ht="12.75" customHeight="1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ht="12.75" customHeight="1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ht="12.75" customHeight="1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ht="12.75" customHeight="1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ht="12.75" customHeight="1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ht="12.75" customHeight="1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ht="12.75" customHeight="1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ht="12.75" customHeight="1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ht="12.75" customHeight="1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ht="12.75" customHeight="1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ht="12.75" customHeight="1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ht="12.75" customHeight="1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ht="12.75" customHeight="1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ht="12.75" customHeight="1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ht="12.75" customHeight="1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ht="12.75" customHeight="1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ht="12.75" customHeight="1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ht="12.75" customHeight="1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ht="12.75" customHeight="1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ht="12.75" customHeight="1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ht="12.75" customHeight="1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ht="12.75" customHeight="1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ht="12.75" customHeight="1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ht="12.75" customHeight="1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ht="12.75" customHeight="1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ht="12.75" customHeight="1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ht="12.75" customHeight="1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ht="12.75" customHeight="1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ht="12.75" customHeight="1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ht="12.75" customHeight="1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ht="12.75" customHeight="1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ht="12.75" customHeight="1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ht="12.75" customHeight="1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ht="12.75" customHeight="1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ht="12.75" customHeight="1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ht="12.75" customHeight="1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ht="12.75" customHeight="1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ht="12.75" customHeight="1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ht="12.75" customHeight="1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ht="12.75" customHeight="1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ht="12.75" customHeight="1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ht="12.75" customHeight="1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ht="12.75" customHeight="1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ht="12.75" customHeight="1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ht="12.75" customHeight="1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ht="12.75" customHeight="1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ht="12.75" customHeight="1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ht="12.75" customHeight="1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ht="12.75" customHeight="1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ht="12.75" customHeight="1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ht="12.75" customHeight="1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ht="12.75" customHeight="1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ht="12.75" customHeight="1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ht="12.75" customHeight="1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ht="12.75" customHeight="1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ht="12.75" customHeight="1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ht="12.75" customHeight="1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ht="12.75" customHeight="1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ht="12.75" customHeight="1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ht="12.75" customHeight="1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ht="12.75" customHeight="1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ht="12.75" customHeight="1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ht="12.75" customHeight="1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ht="12.75" customHeight="1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ht="12.75" customHeight="1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ht="12.75" customHeight="1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ht="12.75" customHeight="1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ht="12.75" customHeight="1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ht="12.75" customHeight="1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ht="12.75" customHeight="1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ht="12.75" customHeight="1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ht="12.75" customHeight="1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ht="12.75" customHeight="1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ht="12.75" customHeight="1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ht="12.75" customHeight="1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ht="12.75" customHeight="1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ht="12.75" customHeight="1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ht="12.75" customHeight="1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ht="12.75" customHeight="1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ht="12.75" customHeight="1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ht="12.75" customHeight="1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ht="12.75" customHeight="1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ht="12.75" customHeight="1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ht="12.75" customHeight="1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ht="12.75" customHeight="1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ht="12.75" customHeight="1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ht="12.75" customHeight="1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ht="12.75" customHeight="1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ht="12.75" customHeight="1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ht="12.75" customHeight="1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ht="12.75" customHeight="1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ht="12.75" customHeight="1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ht="12.75" customHeight="1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ht="12.75" customHeight="1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ht="12.75" customHeight="1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ht="12.75" customHeight="1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ht="12.75" customHeight="1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ht="12.75" customHeight="1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ht="12.75" customHeight="1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ht="12.75" customHeight="1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ht="12.75" customHeight="1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ht="12.75" customHeight="1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ht="12.75" customHeight="1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ht="12.75" customHeight="1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ht="12.75" customHeight="1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ht="12.75" customHeight="1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ht="12.75" customHeight="1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ht="12.75" customHeight="1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ht="12.75" customHeight="1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ht="12.75" customHeight="1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ht="12.75" customHeight="1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ht="12.75" customHeight="1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ht="12.75" customHeight="1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ht="12.75" customHeight="1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ht="12.75" customHeight="1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ht="12.75" customHeight="1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ht="12.75" customHeight="1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ht="12.75" customHeight="1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ht="12.75" customHeight="1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ht="12.75" customHeight="1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ht="12.75" customHeight="1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ht="12.75" customHeight="1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ht="12.75" customHeight="1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ht="12.75" customHeight="1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ht="12.75" customHeight="1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ht="12.75" customHeight="1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ht="12.75" customHeight="1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ht="12.75" customHeight="1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ht="12.75" customHeight="1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ht="12.75" customHeight="1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ht="12.75" customHeight="1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ht="12.75" customHeight="1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ht="12.75" customHeight="1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ht="12.75" customHeight="1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ht="12.75" customHeight="1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ht="12.75" customHeight="1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ht="12.75" customHeight="1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ht="12.75" customHeight="1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ht="12.75" customHeight="1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ht="12.75" customHeight="1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ht="12.75" customHeight="1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ht="12.75" customHeight="1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ht="12.75" customHeight="1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ht="12.75" customHeight="1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ht="12.75" customHeight="1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ht="12.75" customHeight="1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ht="12.75" customHeight="1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ht="12.75" customHeight="1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ht="12.75" customHeight="1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ht="12.75" customHeight="1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ht="12.75" customHeight="1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ht="12.75" customHeight="1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ht="12.75" customHeight="1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ht="12.75" customHeight="1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ht="12.75" customHeight="1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ht="12.75" customHeight="1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ht="12.75" customHeight="1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ht="12.75" customHeight="1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ht="12.75" customHeight="1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ht="12.75" customHeight="1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ht="12.75" customHeight="1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ht="12.75" customHeight="1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ht="12.75" customHeight="1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ht="12.75" customHeight="1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ht="12.75" customHeight="1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ht="12.75" customHeight="1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ht="12.75" customHeight="1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ht="12.75" customHeight="1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ht="12.75" customHeight="1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ht="12.75" customHeight="1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ht="12.75" customHeight="1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ht="12.75" customHeight="1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ht="12.75" customHeight="1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ht="12.75" customHeight="1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ht="12.75" customHeight="1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ht="12.75" customHeight="1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ht="12.75" customHeight="1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ht="12.75" customHeight="1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ht="12.75" customHeight="1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ht="12.75" customHeight="1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ht="12.75" customHeight="1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ht="12.75" customHeight="1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ht="12.75" customHeight="1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ht="12.75" customHeight="1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ht="12.75" customHeight="1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ht="12.75" customHeight="1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ht="12.75" customHeight="1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ht="12.75" customHeight="1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ht="12.75" customHeight="1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ht="12.75" customHeight="1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ht="12.75" customHeight="1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ht="12.75" customHeight="1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ht="12.75" customHeight="1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ht="12.75" customHeight="1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ht="12.75" customHeight="1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ht="12.75" customHeight="1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ht="12.75" customHeight="1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ht="12.75" customHeight="1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ht="12.75" customHeight="1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ht="12.75" customHeight="1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ht="12.75" customHeight="1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ht="12.75" customHeight="1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ht="12.75" customHeight="1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ht="12.75" customHeight="1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ht="12.75" customHeight="1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ht="12.75" customHeight="1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ht="12.75" customHeight="1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ht="12.75" customHeight="1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ht="12.75" customHeight="1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ht="12.75" customHeight="1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ht="12.75" customHeight="1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ht="12.75" customHeight="1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ht="12.75" customHeight="1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ht="12.75" customHeight="1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ht="12.75" customHeight="1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ht="12.75" customHeight="1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ht="12.75" customHeight="1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ht="12.75" customHeight="1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ht="12.75" customHeight="1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ht="12.75" customHeight="1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ht="12.75" customHeight="1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ht="12.75" customHeight="1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ht="12.75" customHeight="1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ht="12.75" customHeight="1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ht="12.75" customHeight="1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ht="12.75" customHeight="1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ht="12.75" customHeight="1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ht="12.75" customHeight="1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ht="12.75" customHeight="1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ht="12.75" customHeight="1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ht="12.75" customHeight="1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ht="12.75" customHeight="1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ht="12.75" customHeight="1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ht="12.75" customHeight="1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ht="12.75" customHeight="1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ht="12.75" customHeight="1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ht="12.75" customHeight="1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ht="12.75" customHeight="1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ht="12.75" customHeight="1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ht="12.75" customHeight="1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ht="12.75" customHeight="1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ht="12.75" customHeight="1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ht="12.75" customHeight="1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ht="12.75" customHeight="1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ht="12.75" customHeight="1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ht="12.75" customHeight="1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ht="12.75" customHeight="1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ht="12.75" customHeight="1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ht="12.75" customHeight="1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ht="12.75" customHeight="1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ht="12.75" customHeight="1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ht="12.75" customHeight="1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ht="12.75" customHeight="1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ht="12.75" customHeight="1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ht="12.75" customHeight="1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ht="12.75" customHeight="1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ht="12.75" customHeight="1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ht="12.75" customHeight="1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ht="12.75" customHeight="1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ht="12.75" customHeight="1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ht="12.75" customHeight="1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ht="12.75" customHeight="1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ht="12.75" customHeight="1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ht="12.75" customHeight="1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ht="12.75" customHeight="1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ht="12.75" customHeight="1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ht="12.75" customHeight="1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ht="12.75" customHeight="1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ht="12.75" customHeight="1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ht="12.75" customHeight="1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ht="12.75" customHeight="1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ht="12.75" customHeight="1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ht="12.75" customHeight="1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ht="12.75" customHeight="1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ht="12.75" customHeight="1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ht="12.75" customHeight="1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ht="12.75" customHeight="1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ht="12.75" customHeight="1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ht="12.75" customHeight="1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ht="12.75" customHeight="1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</sheetData>
  <mergeCells count="39">
    <mergeCell ref="E11:I11"/>
    <mergeCell ref="K11:O11"/>
    <mergeCell ref="B3:I3"/>
    <mergeCell ref="K3:O3"/>
    <mergeCell ref="B5:C5"/>
    <mergeCell ref="B6:C6"/>
    <mergeCell ref="K9:O9"/>
    <mergeCell ref="D10:D11"/>
    <mergeCell ref="B16:N16"/>
    <mergeCell ref="B9:B11"/>
    <mergeCell ref="D18:D19"/>
    <mergeCell ref="E18:F18"/>
    <mergeCell ref="G18:H18"/>
    <mergeCell ref="I18:J18"/>
    <mergeCell ref="K18:L18"/>
    <mergeCell ref="M18:N18"/>
    <mergeCell ref="I25:J25"/>
    <mergeCell ref="K25:L25"/>
    <mergeCell ref="M25:N25"/>
    <mergeCell ref="I26:J26"/>
    <mergeCell ref="K26:L26"/>
    <mergeCell ref="M26:N26"/>
    <mergeCell ref="E25:F25"/>
    <mergeCell ref="E26:F26"/>
    <mergeCell ref="E27:F27"/>
    <mergeCell ref="G27:H27"/>
    <mergeCell ref="I27:J27"/>
    <mergeCell ref="K27:L27"/>
    <mergeCell ref="M27:N27"/>
    <mergeCell ref="B26:C26"/>
    <mergeCell ref="B27:C27"/>
    <mergeCell ref="C44:C46"/>
    <mergeCell ref="B18:C19"/>
    <mergeCell ref="B20:C20"/>
    <mergeCell ref="B21:C21"/>
    <mergeCell ref="B22:C22"/>
    <mergeCell ref="B25:C25"/>
    <mergeCell ref="G25:H25"/>
    <mergeCell ref="G26:H26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1.13"/>
    <col customWidth="1" min="2" max="2" width="41.13"/>
    <col customWidth="1" min="3" max="3" width="15.13"/>
    <col customWidth="1" min="4" max="4" width="7.25"/>
    <col customWidth="1" min="5" max="9" width="7.38"/>
    <col customWidth="1" min="10" max="18" width="8.88"/>
    <col customWidth="1" min="19" max="19" width="10.75"/>
    <col customWidth="1" min="20" max="26" width="8.63"/>
  </cols>
  <sheetData>
    <row r="1" ht="16.5" customHeight="1">
      <c r="A1" s="1" t="s">
        <v>157</v>
      </c>
      <c r="B1" s="108"/>
      <c r="C1" s="109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ht="12.75" customHeight="1">
      <c r="A2" s="110"/>
      <c r="B2" s="110"/>
      <c r="C2" s="111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12.75" customHeight="1">
      <c r="A3" s="110"/>
      <c r="B3" s="47" t="s">
        <v>158</v>
      </c>
      <c r="C3" s="33"/>
      <c r="D3" s="33"/>
      <c r="E3" s="33"/>
      <c r="F3" s="33"/>
      <c r="G3" s="33"/>
      <c r="H3" s="33"/>
      <c r="I3" s="34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2.75" customHeight="1">
      <c r="A4" s="110"/>
      <c r="B4" s="112" t="s">
        <v>159</v>
      </c>
      <c r="C4" s="33"/>
      <c r="D4" s="33"/>
      <c r="E4" s="33"/>
      <c r="F4" s="33"/>
      <c r="G4" s="33"/>
      <c r="H4" s="33"/>
      <c r="I4" s="34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ht="10.5" customHeight="1">
      <c r="A5" s="110"/>
      <c r="B5" s="113"/>
      <c r="C5" s="113"/>
      <c r="D5" s="113"/>
      <c r="E5" s="113"/>
      <c r="F5" s="113"/>
      <c r="G5" s="113"/>
      <c r="H5" s="113"/>
      <c r="I5" s="113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ht="12.75" customHeight="1">
      <c r="A6" s="110"/>
      <c r="B6" s="114" t="s">
        <v>160</v>
      </c>
      <c r="C6" s="115"/>
      <c r="D6" s="116"/>
      <c r="E6" s="116"/>
      <c r="F6" s="116"/>
      <c r="G6" s="114" t="s">
        <v>161</v>
      </c>
      <c r="H6" s="116"/>
      <c r="I6" s="116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ht="11.25" customHeight="1">
      <c r="A7" s="110"/>
      <c r="B7" s="117" t="s">
        <v>2</v>
      </c>
      <c r="C7" s="117" t="s">
        <v>162</v>
      </c>
      <c r="D7" s="117" t="s">
        <v>135</v>
      </c>
      <c r="E7" s="117">
        <v>2018.0</v>
      </c>
      <c r="F7" s="117">
        <v>2019.0</v>
      </c>
      <c r="G7" s="117">
        <v>2020.0</v>
      </c>
      <c r="H7" s="117">
        <v>2021.0</v>
      </c>
      <c r="I7" s="117">
        <v>2022.0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ht="11.25" customHeight="1">
      <c r="A8" s="110"/>
      <c r="B8" s="118" t="s">
        <v>20</v>
      </c>
      <c r="C8" s="118" t="s">
        <v>163</v>
      </c>
      <c r="D8" s="119">
        <v>1.0</v>
      </c>
      <c r="E8" s="120">
        <v>28561.0</v>
      </c>
      <c r="F8" s="120">
        <v>23733.0</v>
      </c>
      <c r="G8" s="120">
        <v>14558.0</v>
      </c>
      <c r="H8" s="120">
        <v>9078.0</v>
      </c>
      <c r="I8" s="120">
        <v>14537.0</v>
      </c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ht="11.25" customHeight="1">
      <c r="A9" s="110"/>
      <c r="B9" s="118" t="s">
        <v>22</v>
      </c>
      <c r="C9" s="118" t="s">
        <v>164</v>
      </c>
      <c r="D9" s="119">
        <v>2.0</v>
      </c>
      <c r="E9" s="120">
        <v>26728.0</v>
      </c>
      <c r="F9" s="120">
        <v>22685.0</v>
      </c>
      <c r="G9" s="120">
        <v>13702.0</v>
      </c>
      <c r="H9" s="120">
        <v>8803.0</v>
      </c>
      <c r="I9" s="120">
        <v>14050.0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ht="11.25" customHeight="1">
      <c r="A10" s="110"/>
      <c r="B10" s="118" t="s">
        <v>30</v>
      </c>
      <c r="C10" s="118" t="s">
        <v>149</v>
      </c>
      <c r="D10" s="119">
        <v>3.0</v>
      </c>
      <c r="E10" s="120">
        <f t="shared" ref="E10:I10" si="1">E8-E9</f>
        <v>1833</v>
      </c>
      <c r="F10" s="120">
        <f t="shared" si="1"/>
        <v>1048</v>
      </c>
      <c r="G10" s="120">
        <f t="shared" si="1"/>
        <v>856</v>
      </c>
      <c r="H10" s="120">
        <f t="shared" si="1"/>
        <v>275</v>
      </c>
      <c r="I10" s="120">
        <f t="shared" si="1"/>
        <v>487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ht="11.25" customHeight="1">
      <c r="A11" s="110"/>
      <c r="B11" s="118" t="s">
        <v>38</v>
      </c>
      <c r="C11" s="118" t="s">
        <v>165</v>
      </c>
      <c r="D11" s="119">
        <v>4.0</v>
      </c>
      <c r="E11" s="121">
        <v>0.2</v>
      </c>
      <c r="F11" s="122">
        <v>0.009</v>
      </c>
      <c r="G11" s="121">
        <v>0.4</v>
      </c>
      <c r="H11" s="120">
        <v>13.0</v>
      </c>
      <c r="I11" s="120">
        <v>163.0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ht="11.25" customHeight="1">
      <c r="A12" s="110"/>
      <c r="B12" s="118" t="s">
        <v>43</v>
      </c>
      <c r="C12" s="123" t="s">
        <v>166</v>
      </c>
      <c r="D12" s="119">
        <v>5.0</v>
      </c>
      <c r="E12" s="120">
        <v>505.0</v>
      </c>
      <c r="F12" s="120">
        <v>459.0</v>
      </c>
      <c r="G12" s="120">
        <v>656.0</v>
      </c>
      <c r="H12" s="120">
        <v>516.0</v>
      </c>
      <c r="I12" s="120">
        <v>735.0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ht="11.25" customHeight="1">
      <c r="A13" s="110"/>
      <c r="B13" s="118" t="s">
        <v>59</v>
      </c>
      <c r="C13" s="118" t="s">
        <v>167</v>
      </c>
      <c r="D13" s="119">
        <v>6.0</v>
      </c>
      <c r="E13" s="120">
        <v>1746.0</v>
      </c>
      <c r="F13" s="120">
        <v>857.0</v>
      </c>
      <c r="G13" s="120">
        <v>401.0</v>
      </c>
      <c r="H13" s="120">
        <v>-7.0</v>
      </c>
      <c r="I13" s="120">
        <v>-54.0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ht="11.25" customHeight="1">
      <c r="A14" s="110"/>
      <c r="B14" s="118" t="s">
        <v>65</v>
      </c>
      <c r="C14" s="118" t="s">
        <v>168</v>
      </c>
      <c r="D14" s="119">
        <v>7.0</v>
      </c>
      <c r="E14" s="120">
        <v>1873.0</v>
      </c>
      <c r="F14" s="120">
        <v>890.0</v>
      </c>
      <c r="G14" s="120">
        <v>428.0</v>
      </c>
      <c r="H14" s="120">
        <v>38.0</v>
      </c>
      <c r="I14" s="120">
        <v>34.0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ht="11.25" customHeight="1">
      <c r="A15" s="110"/>
      <c r="B15" s="118" t="s">
        <v>169</v>
      </c>
      <c r="C15" s="118" t="s">
        <v>150</v>
      </c>
      <c r="D15" s="119">
        <v>8.0</v>
      </c>
      <c r="E15" s="120">
        <v>1510.0</v>
      </c>
      <c r="F15" s="120">
        <v>711.0</v>
      </c>
      <c r="G15" s="120">
        <v>335.0</v>
      </c>
      <c r="H15" s="120">
        <v>24.0</v>
      </c>
      <c r="I15" s="120">
        <v>21.0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ht="11.25" customHeight="1">
      <c r="A16" s="110"/>
      <c r="B16" s="124"/>
      <c r="C16" s="125"/>
      <c r="D16" s="33"/>
      <c r="E16" s="33"/>
      <c r="F16" s="34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ht="11.25" customHeight="1">
      <c r="A17" s="110"/>
      <c r="B17" s="114" t="s">
        <v>170</v>
      </c>
      <c r="C17" s="115"/>
      <c r="D17" s="116"/>
      <c r="E17" s="116"/>
      <c r="F17" s="116"/>
      <c r="G17" s="114" t="s">
        <v>171</v>
      </c>
      <c r="H17" s="116"/>
      <c r="I17" s="116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ht="11.25" customHeight="1">
      <c r="A18" s="110"/>
      <c r="B18" s="117" t="s">
        <v>2</v>
      </c>
      <c r="C18" s="117" t="s">
        <v>162</v>
      </c>
      <c r="D18" s="117" t="s">
        <v>135</v>
      </c>
      <c r="E18" s="117">
        <v>2018.0</v>
      </c>
      <c r="F18" s="117">
        <v>2019.0</v>
      </c>
      <c r="G18" s="117">
        <v>2020.0</v>
      </c>
      <c r="H18" s="117">
        <v>2021.0</v>
      </c>
      <c r="I18" s="117">
        <v>2022.0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ht="11.25" customHeight="1">
      <c r="A19" s="110"/>
      <c r="B19" s="118" t="s">
        <v>20</v>
      </c>
      <c r="C19" s="118" t="s">
        <v>163</v>
      </c>
      <c r="D19" s="119">
        <v>1.0</v>
      </c>
      <c r="E19" s="120">
        <v>9731.0</v>
      </c>
      <c r="F19" s="120">
        <v>9502.0</v>
      </c>
      <c r="G19" s="120">
        <v>5551.0</v>
      </c>
      <c r="H19" s="120">
        <v>5749.0</v>
      </c>
      <c r="I19" s="120">
        <v>8452.0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ht="11.25" customHeight="1">
      <c r="A20" s="110"/>
      <c r="B20" s="118" t="s">
        <v>22</v>
      </c>
      <c r="C20" s="118" t="s">
        <v>164</v>
      </c>
      <c r="D20" s="119">
        <v>2.0</v>
      </c>
      <c r="E20" s="120">
        <v>8521.0</v>
      </c>
      <c r="F20" s="120">
        <v>8191.0</v>
      </c>
      <c r="G20" s="120">
        <v>4715.0</v>
      </c>
      <c r="H20" s="120">
        <v>4920.0</v>
      </c>
      <c r="I20" s="120">
        <v>7535.0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ht="11.25" customHeight="1">
      <c r="A21" s="110"/>
      <c r="B21" s="118" t="s">
        <v>30</v>
      </c>
      <c r="C21" s="118" t="s">
        <v>149</v>
      </c>
      <c r="D21" s="119">
        <v>3.0</v>
      </c>
      <c r="E21" s="120">
        <f>E19-E20</f>
        <v>1210</v>
      </c>
      <c r="F21" s="120">
        <v>1311.0</v>
      </c>
      <c r="G21" s="120">
        <f t="shared" ref="G21:I21" si="2">G19-G20</f>
        <v>836</v>
      </c>
      <c r="H21" s="120">
        <f t="shared" si="2"/>
        <v>829</v>
      </c>
      <c r="I21" s="120">
        <f t="shared" si="2"/>
        <v>917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ht="11.25" customHeight="1">
      <c r="A22" s="110"/>
      <c r="B22" s="118" t="s">
        <v>38</v>
      </c>
      <c r="C22" s="118" t="s">
        <v>165</v>
      </c>
      <c r="D22" s="119">
        <v>4.0</v>
      </c>
      <c r="E22" s="120">
        <v>294.0</v>
      </c>
      <c r="F22" s="120">
        <v>313.0</v>
      </c>
      <c r="G22" s="120">
        <v>277.0</v>
      </c>
      <c r="H22" s="120">
        <v>499.0</v>
      </c>
      <c r="I22" s="120">
        <v>765.0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ht="11.25" customHeight="1">
      <c r="A23" s="110"/>
      <c r="B23" s="118" t="s">
        <v>43</v>
      </c>
      <c r="C23" s="123" t="s">
        <v>166</v>
      </c>
      <c r="D23" s="119">
        <v>5.0</v>
      </c>
      <c r="E23" s="120">
        <f>76+445</f>
        <v>521</v>
      </c>
      <c r="F23" s="120">
        <f>80+445</f>
        <v>525</v>
      </c>
      <c r="G23" s="120">
        <f>61+1506</f>
        <v>1567</v>
      </c>
      <c r="H23" s="120">
        <f>36+138</f>
        <v>174</v>
      </c>
      <c r="I23" s="120">
        <f>57+223</f>
        <v>280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ht="11.25" customHeight="1">
      <c r="A24" s="110"/>
      <c r="B24" s="118" t="s">
        <v>59</v>
      </c>
      <c r="C24" s="118" t="s">
        <v>167</v>
      </c>
      <c r="D24" s="119">
        <v>6.0</v>
      </c>
      <c r="E24" s="120">
        <v>745.0</v>
      </c>
      <c r="F24" s="120">
        <v>864.0</v>
      </c>
      <c r="G24" s="120">
        <v>2044.0</v>
      </c>
      <c r="H24" s="120">
        <v>707.0</v>
      </c>
      <c r="I24" s="120">
        <v>924.0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ht="11.25" customHeight="1">
      <c r="A25" s="110"/>
      <c r="B25" s="118" t="s">
        <v>65</v>
      </c>
      <c r="C25" s="118" t="s">
        <v>168</v>
      </c>
      <c r="D25" s="119">
        <v>7.0</v>
      </c>
      <c r="E25" s="120">
        <v>795.0</v>
      </c>
      <c r="F25" s="120">
        <v>965.0</v>
      </c>
      <c r="G25" s="120">
        <v>2127.0</v>
      </c>
      <c r="H25" s="120">
        <v>719.0</v>
      </c>
      <c r="I25" s="120">
        <v>985.0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ht="11.25" customHeight="1">
      <c r="A26" s="110"/>
      <c r="B26" s="118" t="s">
        <v>169</v>
      </c>
      <c r="C26" s="118" t="s">
        <v>150</v>
      </c>
      <c r="D26" s="119">
        <v>8.0</v>
      </c>
      <c r="E26" s="120">
        <v>639.0</v>
      </c>
      <c r="F26" s="120">
        <v>787.0</v>
      </c>
      <c r="G26" s="120">
        <v>1690.0</v>
      </c>
      <c r="H26" s="120">
        <v>520.0</v>
      </c>
      <c r="I26" s="120">
        <v>931.0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ht="12.75" customHeight="1">
      <c r="A27" s="110"/>
      <c r="B27" s="126"/>
      <c r="C27" s="126"/>
      <c r="D27" s="127"/>
      <c r="E27" s="128"/>
      <c r="F27" s="128"/>
      <c r="G27" s="128"/>
      <c r="H27" s="128"/>
      <c r="I27" s="128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ht="16.5" customHeight="1">
      <c r="A28" s="1" t="s">
        <v>172</v>
      </c>
      <c r="B28" s="108"/>
      <c r="C28" s="129"/>
      <c r="D28" s="130"/>
      <c r="E28" s="131"/>
      <c r="F28" s="131"/>
      <c r="G28" s="131"/>
      <c r="H28" s="131"/>
      <c r="I28" s="131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</row>
    <row r="29" ht="12.75" customHeight="1">
      <c r="A29" s="110"/>
      <c r="B29" s="126"/>
      <c r="C29" s="126"/>
      <c r="D29" s="127"/>
      <c r="E29" s="128"/>
      <c r="F29" s="128"/>
      <c r="G29" s="128"/>
      <c r="H29" s="128"/>
      <c r="I29" s="128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ht="12.75" customHeight="1">
      <c r="A30" s="110"/>
      <c r="B30" s="132" t="s">
        <v>121</v>
      </c>
      <c r="C30" s="111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ht="12.75" customHeight="1">
      <c r="A31" s="110"/>
      <c r="B31" s="132"/>
      <c r="C31" s="111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ht="12.75" customHeight="1">
      <c r="A32" s="110"/>
      <c r="B32" s="133" t="s">
        <v>2</v>
      </c>
      <c r="C32" s="133" t="s">
        <v>173</v>
      </c>
      <c r="D32" s="133" t="s">
        <v>174</v>
      </c>
      <c r="E32" s="134">
        <v>2018.0</v>
      </c>
      <c r="F32" s="117">
        <v>2019.0</v>
      </c>
      <c r="G32" s="117">
        <v>2020.0</v>
      </c>
      <c r="H32" s="117">
        <v>2021.0</v>
      </c>
      <c r="I32" s="117">
        <v>2022.0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ht="12.75" customHeight="1">
      <c r="A33" s="110"/>
      <c r="B33" s="135" t="s">
        <v>175</v>
      </c>
      <c r="C33" s="136" t="s">
        <v>127</v>
      </c>
      <c r="D33" s="136" t="s">
        <v>176</v>
      </c>
      <c r="E33" s="137"/>
      <c r="F33" s="138">
        <f t="shared" ref="F33:I33" si="3">(F8/E8)^(1/1)-1</f>
        <v>-0.1690417002</v>
      </c>
      <c r="G33" s="138">
        <f t="shared" si="3"/>
        <v>-0.3865925083</v>
      </c>
      <c r="H33" s="138">
        <f t="shared" si="3"/>
        <v>-0.3764253332</v>
      </c>
      <c r="I33" s="138">
        <f t="shared" si="3"/>
        <v>0.6013439083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ht="12.75" customHeight="1">
      <c r="A34" s="110"/>
      <c r="B34" s="15"/>
      <c r="C34" s="139" t="s">
        <v>130</v>
      </c>
      <c r="D34" s="139" t="s">
        <v>176</v>
      </c>
      <c r="E34" s="140"/>
      <c r="F34" s="141">
        <f>(I8/E8)^(1/4)-1</f>
        <v>-0.1553528027</v>
      </c>
      <c r="G34" s="142"/>
      <c r="H34" s="142"/>
      <c r="I34" s="143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ht="12.75" customHeight="1">
      <c r="A35" s="110"/>
      <c r="B35" s="15"/>
      <c r="C35" s="144" t="s">
        <v>127</v>
      </c>
      <c r="D35" s="144" t="s">
        <v>177</v>
      </c>
      <c r="E35" s="145"/>
      <c r="F35" s="146">
        <f t="shared" ref="F35:I35" si="4">(F19/E19)^(1/1)-1</f>
        <v>-0.02353303874</v>
      </c>
      <c r="G35" s="146">
        <f t="shared" si="4"/>
        <v>-0.4158071985</v>
      </c>
      <c r="H35" s="146">
        <f t="shared" si="4"/>
        <v>0.03566924878</v>
      </c>
      <c r="I35" s="146">
        <f t="shared" si="4"/>
        <v>0.470168725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ht="12.75" customHeight="1">
      <c r="A36" s="110"/>
      <c r="B36" s="147"/>
      <c r="C36" s="148" t="s">
        <v>130</v>
      </c>
      <c r="D36" s="148" t="s">
        <v>177</v>
      </c>
      <c r="E36" s="149"/>
      <c r="F36" s="150">
        <f>(I19/E19)^(1/4)-1</f>
        <v>-0.03461509465</v>
      </c>
      <c r="G36" s="151"/>
      <c r="H36" s="151"/>
      <c r="I36" s="152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ht="12.75" customHeight="1">
      <c r="A37" s="110"/>
      <c r="B37" s="153" t="s">
        <v>149</v>
      </c>
      <c r="C37" s="154" t="s">
        <v>127</v>
      </c>
      <c r="D37" s="154" t="s">
        <v>176</v>
      </c>
      <c r="E37" s="155"/>
      <c r="F37" s="156">
        <f t="shared" ref="F37:I37" si="5">(F10/E10)^(1/1)-1</f>
        <v>-0.4282596836</v>
      </c>
      <c r="G37" s="156">
        <f t="shared" si="5"/>
        <v>-0.1832061069</v>
      </c>
      <c r="H37" s="156">
        <f t="shared" si="5"/>
        <v>-0.6787383178</v>
      </c>
      <c r="I37" s="156">
        <f t="shared" si="5"/>
        <v>0.7709090909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ht="12.75" customHeight="1">
      <c r="A38" s="110"/>
      <c r="B38" s="15"/>
      <c r="C38" s="139" t="s">
        <v>130</v>
      </c>
      <c r="D38" s="139" t="s">
        <v>176</v>
      </c>
      <c r="E38" s="140"/>
      <c r="F38" s="141">
        <f>(I10/E10)^(1/4)-1</f>
        <v>-0.2820542581</v>
      </c>
      <c r="G38" s="142"/>
      <c r="H38" s="142"/>
      <c r="I38" s="143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ht="12.75" customHeight="1">
      <c r="A39" s="110"/>
      <c r="B39" s="15"/>
      <c r="C39" s="144" t="s">
        <v>127</v>
      </c>
      <c r="D39" s="144" t="s">
        <v>177</v>
      </c>
      <c r="E39" s="145"/>
      <c r="F39" s="146">
        <f t="shared" ref="F39:I39" si="6">(F21/E21)^(1/1)-1</f>
        <v>0.08347107438</v>
      </c>
      <c r="G39" s="146">
        <f t="shared" si="6"/>
        <v>-0.3623188406</v>
      </c>
      <c r="H39" s="146">
        <f t="shared" si="6"/>
        <v>-0.008373205742</v>
      </c>
      <c r="I39" s="146">
        <f t="shared" si="6"/>
        <v>0.1061519903</v>
      </c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ht="12.75" customHeight="1">
      <c r="A40" s="110"/>
      <c r="B40" s="16"/>
      <c r="C40" s="139" t="s">
        <v>130</v>
      </c>
      <c r="D40" s="139" t="s">
        <v>177</v>
      </c>
      <c r="E40" s="140"/>
      <c r="F40" s="141">
        <f>(I21/E21)^(1/4)-1</f>
        <v>-0.06696917639</v>
      </c>
      <c r="G40" s="142"/>
      <c r="H40" s="142"/>
      <c r="I40" s="143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ht="12.75" customHeight="1">
      <c r="A41" s="110"/>
      <c r="B41" s="110"/>
      <c r="C41" s="111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ht="12.75" customHeight="1">
      <c r="A42" s="110"/>
      <c r="B42" s="110"/>
      <c r="C42" s="111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ht="16.5" customHeight="1">
      <c r="A43" s="1" t="s">
        <v>178</v>
      </c>
      <c r="B43" s="108"/>
      <c r="C43" s="109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</row>
    <row r="44" ht="12.75" customHeight="1">
      <c r="A44" s="110"/>
      <c r="B44" s="110"/>
      <c r="C44" s="111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ht="12.75" customHeight="1">
      <c r="A45" s="110"/>
      <c r="B45" s="157" t="s">
        <v>179</v>
      </c>
      <c r="C45" s="111"/>
      <c r="D45" s="110"/>
      <c r="E45" s="110"/>
      <c r="F45" s="158"/>
      <c r="G45" s="158"/>
      <c r="H45" s="158"/>
      <c r="I45" s="158"/>
      <c r="J45" s="110"/>
      <c r="K45" s="110"/>
      <c r="L45" s="110"/>
      <c r="M45" s="110"/>
      <c r="N45" s="159" t="s">
        <v>180</v>
      </c>
      <c r="O45" s="159"/>
      <c r="P45" s="159"/>
      <c r="Q45" s="159"/>
      <c r="R45" s="159"/>
      <c r="S45" s="110"/>
      <c r="T45" s="110"/>
      <c r="U45" s="110"/>
      <c r="V45" s="110"/>
      <c r="W45" s="110"/>
      <c r="X45" s="110"/>
      <c r="Y45" s="110"/>
      <c r="Z45" s="110"/>
    </row>
    <row r="46" ht="12.75" customHeight="1">
      <c r="A46" s="110"/>
      <c r="B46" s="132"/>
      <c r="C46" s="111"/>
      <c r="D46" s="110"/>
      <c r="E46" s="110"/>
      <c r="F46" s="158"/>
      <c r="G46" s="158"/>
      <c r="H46" s="158"/>
      <c r="I46" s="158"/>
      <c r="J46" s="110"/>
      <c r="K46" s="110"/>
      <c r="L46" s="110"/>
      <c r="M46" s="110"/>
      <c r="N46" s="160" t="s">
        <v>181</v>
      </c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ht="12.75" customHeight="1">
      <c r="A47" s="110"/>
      <c r="B47" s="161" t="s">
        <v>182</v>
      </c>
      <c r="C47" s="111"/>
      <c r="D47" s="110"/>
      <c r="E47" s="110"/>
      <c r="F47" s="158"/>
      <c r="G47" s="158"/>
      <c r="H47" s="158"/>
      <c r="I47" s="158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ht="12.75" customHeight="1">
      <c r="A48" s="110"/>
      <c r="B48" s="162" t="s">
        <v>2</v>
      </c>
      <c r="C48" s="37"/>
      <c r="D48" s="133" t="s">
        <v>174</v>
      </c>
      <c r="E48" s="117">
        <v>2018.0</v>
      </c>
      <c r="F48" s="117">
        <v>2019.0</v>
      </c>
      <c r="G48" s="117">
        <v>2020.0</v>
      </c>
      <c r="H48" s="117">
        <v>2021.0</v>
      </c>
      <c r="I48" s="117">
        <v>2022.0</v>
      </c>
      <c r="J48" s="163" t="s">
        <v>183</v>
      </c>
      <c r="K48" s="164"/>
      <c r="L48" s="110"/>
      <c r="M48" s="165"/>
      <c r="N48" s="37"/>
      <c r="O48" s="166" t="s">
        <v>184</v>
      </c>
      <c r="P48" s="167" t="s">
        <v>185</v>
      </c>
      <c r="Q48" s="167" t="s">
        <v>186</v>
      </c>
      <c r="R48" s="167" t="s">
        <v>187</v>
      </c>
      <c r="S48" s="167" t="s">
        <v>188</v>
      </c>
      <c r="T48" s="110"/>
      <c r="U48" s="110"/>
      <c r="V48" s="110"/>
      <c r="W48" s="110"/>
      <c r="X48" s="110"/>
      <c r="Y48" s="110"/>
      <c r="Z48" s="110"/>
    </row>
    <row r="49" ht="13.5" customHeight="1">
      <c r="A49" s="110"/>
      <c r="B49" s="168" t="s">
        <v>189</v>
      </c>
      <c r="C49" s="70"/>
      <c r="D49" s="136" t="s">
        <v>176</v>
      </c>
      <c r="E49" s="138">
        <f t="shared" ref="E49:I49" si="7">E9/E8</f>
        <v>0.9358215749</v>
      </c>
      <c r="F49" s="138">
        <f t="shared" si="7"/>
        <v>0.9558420764</v>
      </c>
      <c r="G49" s="138">
        <f t="shared" si="7"/>
        <v>0.9412007144</v>
      </c>
      <c r="H49" s="138">
        <f t="shared" si="7"/>
        <v>0.9697069839</v>
      </c>
      <c r="I49" s="138">
        <f t="shared" si="7"/>
        <v>0.9664992777</v>
      </c>
      <c r="J49" s="169" t="s">
        <v>190</v>
      </c>
      <c r="K49" s="70"/>
      <c r="L49" s="110"/>
      <c r="M49" s="170" t="s">
        <v>191</v>
      </c>
      <c r="N49" s="37"/>
      <c r="O49" s="171"/>
      <c r="P49" s="171"/>
      <c r="Q49" s="171"/>
      <c r="R49" s="171"/>
      <c r="S49" s="172"/>
      <c r="T49" s="110"/>
      <c r="U49" s="110"/>
      <c r="V49" s="110"/>
      <c r="W49" s="110"/>
      <c r="X49" s="110"/>
      <c r="Y49" s="110"/>
      <c r="Z49" s="110"/>
    </row>
    <row r="50" ht="13.5" customHeight="1">
      <c r="A50" s="110"/>
      <c r="B50" s="173"/>
      <c r="C50" s="174"/>
      <c r="D50" s="148" t="s">
        <v>177</v>
      </c>
      <c r="E50" s="175">
        <f t="shared" ref="E50:I50" si="8">E20/E19</f>
        <v>0.8756551228</v>
      </c>
      <c r="F50" s="175">
        <f t="shared" si="8"/>
        <v>0.8620290465</v>
      </c>
      <c r="G50" s="175">
        <f t="shared" si="8"/>
        <v>0.8493965051</v>
      </c>
      <c r="H50" s="175">
        <f t="shared" si="8"/>
        <v>0.8558010089</v>
      </c>
      <c r="I50" s="175">
        <f t="shared" si="8"/>
        <v>0.8915049692</v>
      </c>
      <c r="J50" s="176"/>
      <c r="K50" s="177"/>
      <c r="L50" s="110"/>
      <c r="M50" s="178" t="s">
        <v>192</v>
      </c>
      <c r="N50" s="37"/>
      <c r="O50" s="179">
        <v>16823.0</v>
      </c>
      <c r="P50" s="180">
        <v>16198.0</v>
      </c>
      <c r="Q50" s="180">
        <v>14157.0</v>
      </c>
      <c r="R50" s="180">
        <v>15049.0</v>
      </c>
      <c r="S50" s="180">
        <v>18967.0</v>
      </c>
      <c r="T50" s="110"/>
      <c r="U50" s="110"/>
      <c r="V50" s="110"/>
      <c r="W50" s="110"/>
      <c r="X50" s="110"/>
      <c r="Y50" s="110"/>
      <c r="Z50" s="110"/>
    </row>
    <row r="51" ht="13.5" customHeight="1">
      <c r="A51" s="110"/>
      <c r="B51" s="181" t="s">
        <v>193</v>
      </c>
      <c r="C51" s="182"/>
      <c r="D51" s="154" t="s">
        <v>176</v>
      </c>
      <c r="E51" s="156">
        <f t="shared" ref="E51:I51" si="9">(E11+E12)/E8</f>
        <v>0.01768845629</v>
      </c>
      <c r="F51" s="156">
        <f t="shared" si="9"/>
        <v>0.01934053849</v>
      </c>
      <c r="G51" s="156">
        <f t="shared" si="9"/>
        <v>0.04508861107</v>
      </c>
      <c r="H51" s="156">
        <f t="shared" si="9"/>
        <v>0.0582727473</v>
      </c>
      <c r="I51" s="156">
        <f t="shared" si="9"/>
        <v>0.06177340579</v>
      </c>
      <c r="J51" s="183" t="s">
        <v>194</v>
      </c>
      <c r="K51" s="182"/>
      <c r="L51" s="110"/>
      <c r="M51" s="178" t="s">
        <v>195</v>
      </c>
      <c r="N51" s="37"/>
      <c r="O51" s="179">
        <v>7962.0</v>
      </c>
      <c r="P51" s="180">
        <v>8469.0</v>
      </c>
      <c r="Q51" s="180">
        <v>8398.0</v>
      </c>
      <c r="R51" s="180">
        <v>8247.0</v>
      </c>
      <c r="S51" s="180">
        <v>8213.0</v>
      </c>
      <c r="T51" s="110"/>
      <c r="U51" s="110"/>
      <c r="V51" s="110"/>
      <c r="W51" s="110"/>
      <c r="X51" s="110"/>
      <c r="Y51" s="110"/>
      <c r="Z51" s="110"/>
    </row>
    <row r="52" ht="13.5" customHeight="1">
      <c r="A52" s="110"/>
      <c r="B52" s="173"/>
      <c r="C52" s="174"/>
      <c r="D52" s="148" t="s">
        <v>177</v>
      </c>
      <c r="E52" s="184">
        <f t="shared" ref="E52:I52" si="10">(E22+E23)/E19</f>
        <v>0.08375295448</v>
      </c>
      <c r="F52" s="184">
        <f t="shared" si="10"/>
        <v>0.08819195959</v>
      </c>
      <c r="G52" s="184">
        <f t="shared" si="10"/>
        <v>0.3321923978</v>
      </c>
      <c r="H52" s="184">
        <f t="shared" si="10"/>
        <v>0.1170638372</v>
      </c>
      <c r="I52" s="184">
        <f t="shared" si="10"/>
        <v>0.1236393753</v>
      </c>
      <c r="J52" s="176"/>
      <c r="K52" s="177"/>
      <c r="L52" s="110"/>
      <c r="M52" s="170" t="s">
        <v>196</v>
      </c>
      <c r="N52" s="37"/>
      <c r="O52" s="171"/>
      <c r="P52" s="171"/>
      <c r="Q52" s="171"/>
      <c r="R52" s="171"/>
      <c r="S52" s="172"/>
      <c r="T52" s="110"/>
      <c r="U52" s="110"/>
      <c r="V52" s="110"/>
      <c r="W52" s="110"/>
      <c r="X52" s="110"/>
      <c r="Y52" s="110"/>
      <c r="Z52" s="110"/>
    </row>
    <row r="53" ht="13.5" customHeight="1">
      <c r="A53" s="110"/>
      <c r="B53" s="185" t="s">
        <v>197</v>
      </c>
      <c r="C53" s="182"/>
      <c r="D53" s="154" t="s">
        <v>176</v>
      </c>
      <c r="E53" s="156">
        <v>0.96</v>
      </c>
      <c r="F53" s="156">
        <f t="shared" ref="F53:I53" si="11">(F9+F11+F12)/F8</f>
        <v>0.9751826149</v>
      </c>
      <c r="G53" s="156">
        <f t="shared" si="11"/>
        <v>0.9862893255</v>
      </c>
      <c r="H53" s="156">
        <f t="shared" si="11"/>
        <v>1.027979731</v>
      </c>
      <c r="I53" s="156">
        <f t="shared" si="11"/>
        <v>1.028272683</v>
      </c>
      <c r="J53" s="183" t="s">
        <v>198</v>
      </c>
      <c r="K53" s="182"/>
      <c r="L53" s="110"/>
      <c r="M53" s="178" t="s">
        <v>192</v>
      </c>
      <c r="N53" s="37"/>
      <c r="O53" s="179">
        <v>20085.0</v>
      </c>
      <c r="P53" s="180">
        <v>19318.0</v>
      </c>
      <c r="Q53" s="180">
        <v>19609.0</v>
      </c>
      <c r="R53" s="180">
        <v>30969.0</v>
      </c>
      <c r="S53" s="180">
        <v>31999.0</v>
      </c>
      <c r="T53" s="110"/>
      <c r="U53" s="110"/>
      <c r="V53" s="110"/>
      <c r="W53" s="110"/>
      <c r="X53" s="110"/>
      <c r="Y53" s="110"/>
      <c r="Z53" s="110"/>
    </row>
    <row r="54" ht="13.5" customHeight="1">
      <c r="A54" s="110"/>
      <c r="B54" s="176"/>
      <c r="C54" s="177"/>
      <c r="D54" s="148" t="s">
        <v>177</v>
      </c>
      <c r="E54" s="184">
        <f t="shared" ref="E54:I54" si="12">(E20+E22+E23)/E19</f>
        <v>0.9594080773</v>
      </c>
      <c r="F54" s="184">
        <f t="shared" si="12"/>
        <v>0.9502210061</v>
      </c>
      <c r="G54" s="184">
        <f t="shared" si="12"/>
        <v>1.181588903</v>
      </c>
      <c r="H54" s="184">
        <f t="shared" si="12"/>
        <v>0.9728648461</v>
      </c>
      <c r="I54" s="184">
        <f t="shared" si="12"/>
        <v>1.015144345</v>
      </c>
      <c r="J54" s="176"/>
      <c r="K54" s="177"/>
      <c r="L54" s="110"/>
      <c r="M54" s="178" t="s">
        <v>195</v>
      </c>
      <c r="N54" s="37"/>
      <c r="O54" s="179">
        <v>7999.0</v>
      </c>
      <c r="P54" s="180">
        <v>7738.0</v>
      </c>
      <c r="Q54" s="180">
        <v>7163.0</v>
      </c>
      <c r="R54" s="180">
        <v>7627.0</v>
      </c>
      <c r="S54" s="180">
        <v>9930.0</v>
      </c>
      <c r="T54" s="110"/>
      <c r="U54" s="110"/>
      <c r="V54" s="110"/>
      <c r="W54" s="110"/>
      <c r="X54" s="110"/>
      <c r="Y54" s="110"/>
      <c r="Z54" s="110"/>
    </row>
    <row r="55" ht="13.5" customHeight="1">
      <c r="A55" s="110"/>
      <c r="B55" s="186" t="s">
        <v>199</v>
      </c>
      <c r="C55" s="187"/>
      <c r="D55" s="154" t="s">
        <v>176</v>
      </c>
      <c r="E55" s="146">
        <f t="shared" ref="E55:I55" si="13">E10/E8</f>
        <v>0.06417842513</v>
      </c>
      <c r="F55" s="146">
        <f t="shared" si="13"/>
        <v>0.04415792357</v>
      </c>
      <c r="G55" s="146">
        <f t="shared" si="13"/>
        <v>0.05879928562</v>
      </c>
      <c r="H55" s="146">
        <f t="shared" si="13"/>
        <v>0.03029301608</v>
      </c>
      <c r="I55" s="146">
        <f t="shared" si="13"/>
        <v>0.03350072229</v>
      </c>
      <c r="J55" s="183" t="s">
        <v>200</v>
      </c>
      <c r="K55" s="182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ht="13.5" customHeight="1">
      <c r="A56" s="110"/>
      <c r="B56" s="173"/>
      <c r="C56" s="174"/>
      <c r="D56" s="148" t="s">
        <v>177</v>
      </c>
      <c r="E56" s="175">
        <f t="shared" ref="E56:I56" si="14">E21/E19</f>
        <v>0.1243448772</v>
      </c>
      <c r="F56" s="175">
        <f t="shared" si="14"/>
        <v>0.1379709535</v>
      </c>
      <c r="G56" s="175">
        <f t="shared" si="14"/>
        <v>0.1506034949</v>
      </c>
      <c r="H56" s="175">
        <f t="shared" si="14"/>
        <v>0.1441989911</v>
      </c>
      <c r="I56" s="175">
        <f t="shared" si="14"/>
        <v>0.1084950308</v>
      </c>
      <c r="J56" s="176"/>
      <c r="K56" s="177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ht="13.5" customHeight="1">
      <c r="A57" s="110"/>
      <c r="B57" s="181" t="s">
        <v>201</v>
      </c>
      <c r="C57" s="182"/>
      <c r="D57" s="154" t="s">
        <v>176</v>
      </c>
      <c r="E57" s="156">
        <f t="shared" ref="E57:I57" si="15">E13/E8</f>
        <v>0.06113231329</v>
      </c>
      <c r="F57" s="156">
        <f t="shared" si="15"/>
        <v>0.03611005773</v>
      </c>
      <c r="G57" s="156">
        <f t="shared" si="15"/>
        <v>0.02754499244</v>
      </c>
      <c r="H57" s="188">
        <f t="shared" si="15"/>
        <v>-0.0007710949548</v>
      </c>
      <c r="I57" s="188">
        <f t="shared" si="15"/>
        <v>-0.003714659146</v>
      </c>
      <c r="J57" s="183" t="s">
        <v>202</v>
      </c>
      <c r="K57" s="182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ht="13.5" customHeight="1">
      <c r="A58" s="110"/>
      <c r="B58" s="173"/>
      <c r="C58" s="174"/>
      <c r="D58" s="148" t="s">
        <v>177</v>
      </c>
      <c r="E58" s="184">
        <f t="shared" ref="E58:I58" si="16">E24/E19</f>
        <v>0.07655944918</v>
      </c>
      <c r="F58" s="184">
        <f t="shared" si="16"/>
        <v>0.09092822564</v>
      </c>
      <c r="G58" s="184">
        <f t="shared" si="16"/>
        <v>0.368221942</v>
      </c>
      <c r="H58" s="184">
        <f t="shared" si="16"/>
        <v>0.1229779092</v>
      </c>
      <c r="I58" s="184">
        <f t="shared" si="16"/>
        <v>0.1093232371</v>
      </c>
      <c r="J58" s="176"/>
      <c r="K58" s="177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ht="13.5" customHeight="1">
      <c r="A59" s="110"/>
      <c r="B59" s="181" t="s">
        <v>203</v>
      </c>
      <c r="C59" s="182"/>
      <c r="D59" s="154" t="s">
        <v>176</v>
      </c>
      <c r="E59" s="156">
        <f t="shared" ref="E59:I59" si="17">E15/E8</f>
        <v>0.05286929729</v>
      </c>
      <c r="F59" s="156">
        <f t="shared" si="17"/>
        <v>0.02995828593</v>
      </c>
      <c r="G59" s="156">
        <f t="shared" si="17"/>
        <v>0.02301140267</v>
      </c>
      <c r="H59" s="188">
        <f t="shared" si="17"/>
        <v>0.002643754131</v>
      </c>
      <c r="I59" s="188">
        <f t="shared" si="17"/>
        <v>0.001444589668</v>
      </c>
      <c r="J59" s="183" t="s">
        <v>194</v>
      </c>
      <c r="K59" s="182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ht="13.5" customHeight="1">
      <c r="A60" s="110"/>
      <c r="B60" s="176"/>
      <c r="C60" s="177"/>
      <c r="D60" s="148" t="s">
        <v>177</v>
      </c>
      <c r="E60" s="184">
        <f t="shared" ref="E60:I60" si="18">E26/E19</f>
        <v>0.06566642688</v>
      </c>
      <c r="F60" s="184">
        <f t="shared" si="18"/>
        <v>0.08282466849</v>
      </c>
      <c r="G60" s="184">
        <f t="shared" si="18"/>
        <v>0.3044496487</v>
      </c>
      <c r="H60" s="184">
        <f t="shared" si="18"/>
        <v>0.09045051313</v>
      </c>
      <c r="I60" s="184">
        <f t="shared" si="18"/>
        <v>0.1101514434</v>
      </c>
      <c r="J60" s="176"/>
      <c r="K60" s="177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ht="13.5" customHeight="1">
      <c r="A61" s="110"/>
      <c r="B61" s="181" t="s">
        <v>204</v>
      </c>
      <c r="C61" s="182"/>
      <c r="D61" s="154" t="s">
        <v>176</v>
      </c>
      <c r="E61" s="156">
        <f t="shared" ref="E61:I61" si="19">E15/O50</f>
        <v>0.08975806931</v>
      </c>
      <c r="F61" s="156">
        <f t="shared" si="19"/>
        <v>0.04389430794</v>
      </c>
      <c r="G61" s="156">
        <f t="shared" si="19"/>
        <v>0.02366320548</v>
      </c>
      <c r="H61" s="188">
        <f t="shared" si="19"/>
        <v>0.001594790352</v>
      </c>
      <c r="I61" s="188">
        <f t="shared" si="19"/>
        <v>0.001107186165</v>
      </c>
      <c r="J61" s="183" t="s">
        <v>205</v>
      </c>
      <c r="K61" s="182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ht="13.5" customHeight="1">
      <c r="A62" s="110"/>
      <c r="B62" s="176"/>
      <c r="C62" s="177"/>
      <c r="D62" s="148" t="s">
        <v>177</v>
      </c>
      <c r="E62" s="184">
        <f t="shared" ref="E62:I62" si="20">E26/O53</f>
        <v>0.03181478715</v>
      </c>
      <c r="F62" s="184">
        <f t="shared" si="20"/>
        <v>0.04073920696</v>
      </c>
      <c r="G62" s="184">
        <f t="shared" si="20"/>
        <v>0.08618491509</v>
      </c>
      <c r="H62" s="184">
        <f t="shared" si="20"/>
        <v>0.01679098453</v>
      </c>
      <c r="I62" s="184">
        <f t="shared" si="20"/>
        <v>0.02909465921</v>
      </c>
      <c r="J62" s="176"/>
      <c r="K62" s="177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ht="13.5" customHeight="1">
      <c r="A63" s="110"/>
      <c r="B63" s="186" t="s">
        <v>206</v>
      </c>
      <c r="C63" s="187"/>
      <c r="D63" s="154" t="s">
        <v>176</v>
      </c>
      <c r="E63" s="146">
        <f t="shared" ref="E63:I63" si="21">E15/O51</f>
        <v>0.1896508415</v>
      </c>
      <c r="F63" s="146">
        <f t="shared" si="21"/>
        <v>0.08395324123</v>
      </c>
      <c r="G63" s="146">
        <f t="shared" si="21"/>
        <v>0.03989045011</v>
      </c>
      <c r="H63" s="189">
        <f t="shared" si="21"/>
        <v>0.002910149145</v>
      </c>
      <c r="I63" s="189">
        <f t="shared" si="21"/>
        <v>0.002556921953</v>
      </c>
      <c r="J63" s="183" t="s">
        <v>207</v>
      </c>
      <c r="K63" s="182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ht="13.5" customHeight="1">
      <c r="A64" s="110"/>
      <c r="B64" s="76"/>
      <c r="C64" s="77"/>
      <c r="D64" s="139" t="s">
        <v>177</v>
      </c>
      <c r="E64" s="190">
        <f t="shared" ref="E64:I64" si="22">E26/O54</f>
        <v>0.07988498562</v>
      </c>
      <c r="F64" s="190">
        <f t="shared" si="22"/>
        <v>0.1017058671</v>
      </c>
      <c r="G64" s="190">
        <f t="shared" si="22"/>
        <v>0.2359346642</v>
      </c>
      <c r="H64" s="190">
        <f t="shared" si="22"/>
        <v>0.06817883834</v>
      </c>
      <c r="I64" s="190">
        <f t="shared" si="22"/>
        <v>0.09375629406</v>
      </c>
      <c r="J64" s="76"/>
      <c r="K64" s="77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ht="12.75" customHeight="1">
      <c r="A65" s="110"/>
      <c r="B65" s="110"/>
      <c r="C65" s="111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ht="12.75" customHeight="1">
      <c r="A66" s="110"/>
      <c r="B66" s="110"/>
      <c r="C66" s="111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ht="16.5" customHeight="1">
      <c r="A67" s="1" t="s">
        <v>208</v>
      </c>
      <c r="B67" s="108"/>
      <c r="C67" s="109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</row>
    <row r="68" ht="12.75" customHeight="1">
      <c r="A68" s="110"/>
      <c r="B68" s="110"/>
      <c r="C68" s="111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ht="12.75" customHeight="1">
      <c r="A69" s="110"/>
      <c r="B69" s="161" t="s">
        <v>209</v>
      </c>
      <c r="C69" s="111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ht="23.25" customHeight="1">
      <c r="A70" s="110"/>
      <c r="B70" s="191" t="s">
        <v>2</v>
      </c>
      <c r="C70" s="192"/>
      <c r="D70" s="193" t="s">
        <v>210</v>
      </c>
      <c r="E70" s="73"/>
      <c r="F70" s="193" t="s">
        <v>211</v>
      </c>
      <c r="G70" s="73"/>
      <c r="H70" s="194" t="s">
        <v>144</v>
      </c>
      <c r="I70" s="75"/>
      <c r="J70" s="193" t="s">
        <v>212</v>
      </c>
      <c r="K70" s="73"/>
      <c r="L70" s="194" t="s">
        <v>146</v>
      </c>
      <c r="M70" s="75"/>
      <c r="N70" s="193" t="s">
        <v>213</v>
      </c>
      <c r="O70" s="73"/>
      <c r="P70" s="194" t="s">
        <v>214</v>
      </c>
      <c r="Q70" s="37"/>
      <c r="R70" s="110"/>
      <c r="S70" s="110"/>
      <c r="T70" s="110"/>
      <c r="U70" s="110"/>
      <c r="V70" s="110"/>
      <c r="W70" s="110"/>
      <c r="X70" s="110"/>
      <c r="Y70" s="110"/>
      <c r="Z70" s="110"/>
    </row>
    <row r="71" ht="12.75" customHeight="1">
      <c r="A71" s="110"/>
      <c r="B71" s="76"/>
      <c r="C71" s="195"/>
      <c r="D71" s="196" t="str">
        <f>D49</f>
        <v>CTD</v>
      </c>
      <c r="E71" s="197" t="str">
        <f>D50</f>
        <v>VCG</v>
      </c>
      <c r="F71" s="196" t="s">
        <v>176</v>
      </c>
      <c r="G71" s="197" t="s">
        <v>177</v>
      </c>
      <c r="H71" s="196" t="s">
        <v>176</v>
      </c>
      <c r="I71" s="198" t="s">
        <v>177</v>
      </c>
      <c r="J71" s="196" t="s">
        <v>176</v>
      </c>
      <c r="K71" s="197" t="s">
        <v>177</v>
      </c>
      <c r="L71" s="196" t="s">
        <v>176</v>
      </c>
      <c r="M71" s="198" t="s">
        <v>177</v>
      </c>
      <c r="N71" s="196" t="s">
        <v>176</v>
      </c>
      <c r="O71" s="197" t="s">
        <v>177</v>
      </c>
      <c r="P71" s="196" t="s">
        <v>176</v>
      </c>
      <c r="Q71" s="199" t="s">
        <v>177</v>
      </c>
      <c r="R71" s="110"/>
      <c r="S71" s="110"/>
      <c r="T71" s="110"/>
      <c r="U71" s="110"/>
      <c r="V71" s="110"/>
      <c r="W71" s="110"/>
      <c r="X71" s="110"/>
      <c r="Y71" s="110"/>
      <c r="Z71" s="110"/>
    </row>
    <row r="72" ht="12.75" customHeight="1">
      <c r="A72" s="110"/>
      <c r="B72" s="200" t="s">
        <v>163</v>
      </c>
      <c r="C72" s="73"/>
      <c r="D72" s="201">
        <f t="shared" ref="D72:D79" si="23">SUM(E8:I8)</f>
        <v>90467</v>
      </c>
      <c r="E72" s="202">
        <f t="shared" ref="E72:E79" si="24">SUM(E19:I19)</f>
        <v>38985</v>
      </c>
      <c r="F72" s="203">
        <f t="shared" ref="F72:F79" si="25">D72/$D$72</f>
        <v>1</v>
      </c>
      <c r="G72" s="204">
        <f t="shared" ref="G72:G79" si="26">E72/$E$72</f>
        <v>1</v>
      </c>
      <c r="H72" s="203"/>
      <c r="I72" s="205"/>
      <c r="J72" s="203"/>
      <c r="K72" s="204"/>
      <c r="L72" s="203"/>
      <c r="M72" s="205"/>
      <c r="N72" s="203"/>
      <c r="O72" s="204"/>
      <c r="P72" s="203"/>
      <c r="Q72" s="206"/>
      <c r="R72" s="110"/>
      <c r="S72" s="110"/>
      <c r="T72" s="110"/>
      <c r="U72" s="110"/>
      <c r="V72" s="110"/>
      <c r="W72" s="110"/>
      <c r="X72" s="110"/>
      <c r="Y72" s="110"/>
      <c r="Z72" s="110"/>
    </row>
    <row r="73" ht="12.75" customHeight="1">
      <c r="A73" s="110"/>
      <c r="B73" s="200" t="s">
        <v>164</v>
      </c>
      <c r="C73" s="73"/>
      <c r="D73" s="201">
        <f t="shared" si="23"/>
        <v>85968</v>
      </c>
      <c r="E73" s="202">
        <f t="shared" si="24"/>
        <v>33882</v>
      </c>
      <c r="F73" s="203">
        <f t="shared" si="25"/>
        <v>0.9502691589</v>
      </c>
      <c r="G73" s="204">
        <f t="shared" si="26"/>
        <v>0.8691035013</v>
      </c>
      <c r="H73" s="203"/>
      <c r="I73" s="205"/>
      <c r="J73" s="203"/>
      <c r="K73" s="204"/>
      <c r="L73" s="203"/>
      <c r="M73" s="205"/>
      <c r="N73" s="203"/>
      <c r="O73" s="204"/>
      <c r="P73" s="203"/>
      <c r="Q73" s="206"/>
      <c r="R73" s="110"/>
      <c r="S73" s="110"/>
      <c r="T73" s="110"/>
      <c r="U73" s="110"/>
      <c r="V73" s="110"/>
      <c r="W73" s="110"/>
      <c r="X73" s="110"/>
      <c r="Y73" s="110"/>
      <c r="Z73" s="110"/>
    </row>
    <row r="74" ht="12.75" customHeight="1">
      <c r="A74" s="110"/>
      <c r="B74" s="200" t="s">
        <v>149</v>
      </c>
      <c r="C74" s="73"/>
      <c r="D74" s="201">
        <f t="shared" si="23"/>
        <v>4499</v>
      </c>
      <c r="E74" s="202">
        <f t="shared" si="24"/>
        <v>5103</v>
      </c>
      <c r="F74" s="203">
        <f t="shared" si="25"/>
        <v>0.04973084108</v>
      </c>
      <c r="G74" s="204">
        <f t="shared" si="26"/>
        <v>0.1308964987</v>
      </c>
      <c r="H74" s="203">
        <f t="shared" ref="H74:I74" si="27">D74/D72</f>
        <v>0.04973084108</v>
      </c>
      <c r="I74" s="205">
        <f t="shared" si="27"/>
        <v>0.1308964987</v>
      </c>
      <c r="J74" s="203"/>
      <c r="K74" s="204"/>
      <c r="L74" s="203"/>
      <c r="M74" s="205"/>
      <c r="N74" s="203"/>
      <c r="O74" s="204"/>
      <c r="P74" s="203"/>
      <c r="Q74" s="206"/>
      <c r="R74" s="110"/>
      <c r="S74" s="110"/>
      <c r="T74" s="110"/>
      <c r="U74" s="110"/>
      <c r="V74" s="110"/>
      <c r="W74" s="110"/>
      <c r="X74" s="110"/>
      <c r="Y74" s="110"/>
      <c r="Z74" s="110"/>
    </row>
    <row r="75" ht="12.75" customHeight="1">
      <c r="A75" s="110"/>
      <c r="B75" s="200" t="s">
        <v>165</v>
      </c>
      <c r="C75" s="73"/>
      <c r="D75" s="201">
        <f t="shared" si="23"/>
        <v>176.609</v>
      </c>
      <c r="E75" s="202">
        <f t="shared" si="24"/>
        <v>2148</v>
      </c>
      <c r="F75" s="207">
        <f t="shared" si="25"/>
        <v>0.001952192512</v>
      </c>
      <c r="G75" s="204">
        <f t="shared" si="26"/>
        <v>0.05509811466</v>
      </c>
      <c r="H75" s="207"/>
      <c r="I75" s="205"/>
      <c r="J75" s="207"/>
      <c r="K75" s="204"/>
      <c r="L75" s="207"/>
      <c r="M75" s="205"/>
      <c r="N75" s="207"/>
      <c r="O75" s="204"/>
      <c r="P75" s="207"/>
      <c r="Q75" s="206"/>
      <c r="R75" s="110"/>
      <c r="S75" s="110"/>
      <c r="T75" s="110"/>
      <c r="U75" s="110"/>
      <c r="V75" s="110"/>
      <c r="W75" s="110"/>
      <c r="X75" s="110"/>
      <c r="Y75" s="110"/>
      <c r="Z75" s="110"/>
    </row>
    <row r="76" ht="12.75" customHeight="1">
      <c r="A76" s="110"/>
      <c r="B76" s="200" t="s">
        <v>166</v>
      </c>
      <c r="C76" s="73"/>
      <c r="D76" s="201">
        <f t="shared" si="23"/>
        <v>2871</v>
      </c>
      <c r="E76" s="202">
        <f t="shared" si="24"/>
        <v>3067</v>
      </c>
      <c r="F76" s="203">
        <f t="shared" si="25"/>
        <v>0.0317353289</v>
      </c>
      <c r="G76" s="204">
        <f t="shared" si="26"/>
        <v>0.07867128383</v>
      </c>
      <c r="H76" s="203"/>
      <c r="I76" s="205"/>
      <c r="J76" s="203"/>
      <c r="K76" s="204"/>
      <c r="L76" s="203"/>
      <c r="M76" s="205"/>
      <c r="N76" s="203"/>
      <c r="O76" s="204"/>
      <c r="P76" s="203"/>
      <c r="Q76" s="206"/>
      <c r="R76" s="110"/>
      <c r="S76" s="110"/>
      <c r="T76" s="110"/>
      <c r="U76" s="110"/>
      <c r="V76" s="110"/>
      <c r="W76" s="110"/>
      <c r="X76" s="110"/>
      <c r="Y76" s="110"/>
      <c r="Z76" s="110"/>
    </row>
    <row r="77" ht="12.75" customHeight="1">
      <c r="A77" s="110"/>
      <c r="B77" s="200" t="s">
        <v>167</v>
      </c>
      <c r="C77" s="73"/>
      <c r="D77" s="201">
        <f t="shared" si="23"/>
        <v>2943</v>
      </c>
      <c r="E77" s="202">
        <f t="shared" si="24"/>
        <v>5284</v>
      </c>
      <c r="F77" s="203">
        <f t="shared" si="25"/>
        <v>0.03253119922</v>
      </c>
      <c r="G77" s="204">
        <f t="shared" si="26"/>
        <v>0.13553931</v>
      </c>
      <c r="H77" s="203"/>
      <c r="I77" s="205"/>
      <c r="J77" s="203">
        <f t="shared" ref="J77:K77" si="28">D77/D72</f>
        <v>0.03253119922</v>
      </c>
      <c r="K77" s="204">
        <f t="shared" si="28"/>
        <v>0.13553931</v>
      </c>
      <c r="L77" s="203"/>
      <c r="M77" s="205"/>
      <c r="N77" s="203"/>
      <c r="O77" s="204"/>
      <c r="P77" s="203"/>
      <c r="Q77" s="206"/>
      <c r="R77" s="110"/>
      <c r="S77" s="110"/>
      <c r="T77" s="110"/>
      <c r="U77" s="110"/>
      <c r="V77" s="110"/>
      <c r="W77" s="110"/>
      <c r="X77" s="110"/>
      <c r="Y77" s="110"/>
      <c r="Z77" s="110"/>
    </row>
    <row r="78" ht="12.75" customHeight="1">
      <c r="A78" s="110"/>
      <c r="B78" s="200" t="s">
        <v>215</v>
      </c>
      <c r="C78" s="73"/>
      <c r="D78" s="201">
        <f t="shared" si="23"/>
        <v>3263</v>
      </c>
      <c r="E78" s="202">
        <f t="shared" si="24"/>
        <v>5591</v>
      </c>
      <c r="F78" s="203">
        <f t="shared" si="25"/>
        <v>0.03606840063</v>
      </c>
      <c r="G78" s="204">
        <f t="shared" si="26"/>
        <v>0.1434141336</v>
      </c>
      <c r="H78" s="203"/>
      <c r="I78" s="205"/>
      <c r="J78" s="203"/>
      <c r="K78" s="204"/>
      <c r="L78" s="203"/>
      <c r="M78" s="205"/>
      <c r="N78" s="203"/>
      <c r="O78" s="204"/>
      <c r="P78" s="203"/>
      <c r="Q78" s="206"/>
      <c r="R78" s="110"/>
      <c r="S78" s="110"/>
      <c r="T78" s="110"/>
      <c r="U78" s="110"/>
      <c r="V78" s="110"/>
      <c r="W78" s="110"/>
      <c r="X78" s="110"/>
      <c r="Y78" s="110"/>
      <c r="Z78" s="110"/>
    </row>
    <row r="79" ht="12.75" customHeight="1">
      <c r="A79" s="110"/>
      <c r="B79" s="200" t="s">
        <v>216</v>
      </c>
      <c r="C79" s="73"/>
      <c r="D79" s="201">
        <f t="shared" si="23"/>
        <v>2601</v>
      </c>
      <c r="E79" s="202">
        <f t="shared" si="24"/>
        <v>4567</v>
      </c>
      <c r="F79" s="203">
        <f t="shared" si="25"/>
        <v>0.02875081521</v>
      </c>
      <c r="G79" s="204">
        <f t="shared" si="26"/>
        <v>0.1171476209</v>
      </c>
      <c r="H79" s="203"/>
      <c r="I79" s="205"/>
      <c r="J79" s="203"/>
      <c r="K79" s="204"/>
      <c r="L79" s="203">
        <f t="shared" ref="L79:M79" si="29">D79/D72</f>
        <v>0.02875081521</v>
      </c>
      <c r="M79" s="205">
        <f t="shared" si="29"/>
        <v>0.1171476209</v>
      </c>
      <c r="N79" s="203">
        <f>SUM(E61:I61)/5</f>
        <v>0.03200351185</v>
      </c>
      <c r="O79" s="204">
        <f>SUM(E62:I62)/5</f>
        <v>0.04092491059</v>
      </c>
      <c r="P79" s="203">
        <f>SUM(E63:I63)/5</f>
        <v>0.06379232079</v>
      </c>
      <c r="Q79" s="206">
        <f>SUM(E64:I64)/5</f>
        <v>0.1158921299</v>
      </c>
      <c r="R79" s="110"/>
      <c r="S79" s="110"/>
      <c r="T79" s="110"/>
      <c r="U79" s="110"/>
      <c r="V79" s="110"/>
      <c r="W79" s="110"/>
      <c r="X79" s="110"/>
      <c r="Y79" s="110"/>
      <c r="Z79" s="110"/>
    </row>
    <row r="80" ht="12.75" customHeight="1">
      <c r="A80" s="110"/>
      <c r="B80" s="126"/>
      <c r="C80" s="208"/>
      <c r="D80" s="209"/>
      <c r="E80" s="210"/>
      <c r="F80" s="211"/>
      <c r="G80" s="211"/>
      <c r="H80" s="211"/>
      <c r="I80" s="212"/>
      <c r="J80" s="212"/>
      <c r="K80" s="212"/>
      <c r="L80" s="212"/>
      <c r="M80" s="212"/>
      <c r="N80" s="212"/>
      <c r="O80" s="212"/>
      <c r="P80" s="212"/>
      <c r="Q80" s="212"/>
      <c r="R80" s="110"/>
      <c r="S80" s="110"/>
      <c r="T80" s="110"/>
      <c r="U80" s="110"/>
      <c r="V80" s="110"/>
      <c r="W80" s="110"/>
      <c r="X80" s="110"/>
      <c r="Y80" s="110"/>
      <c r="Z80" s="110"/>
    </row>
    <row r="81" ht="12.75" customHeight="1">
      <c r="A81" s="110"/>
      <c r="B81" s="213"/>
      <c r="C81" s="214"/>
      <c r="D81" s="215" t="str">
        <f>D71</f>
        <v>CTD</v>
      </c>
      <c r="E81" s="215" t="s">
        <v>177</v>
      </c>
      <c r="F81" s="213"/>
      <c r="G81" s="213"/>
      <c r="H81" s="213"/>
      <c r="I81" s="213"/>
      <c r="J81" s="213"/>
      <c r="K81" s="213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ht="12.75" customHeight="1">
      <c r="A82" s="110"/>
      <c r="B82" s="216" t="s">
        <v>217</v>
      </c>
      <c r="C82" s="214"/>
      <c r="D82" s="217">
        <f>F72</f>
        <v>1</v>
      </c>
      <c r="E82" s="217">
        <v>1.0</v>
      </c>
      <c r="F82" s="213"/>
      <c r="G82" s="213"/>
      <c r="H82" s="213"/>
      <c r="I82" s="213"/>
      <c r="J82" s="213"/>
      <c r="K82" s="213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ht="12.75" customHeight="1">
      <c r="A83" s="110"/>
      <c r="B83" s="216" t="s">
        <v>218</v>
      </c>
      <c r="C83" s="214"/>
      <c r="D83" s="217">
        <v>0.02</v>
      </c>
      <c r="E83" s="217">
        <f>-(E82-E85-E86-E87-E88)</f>
        <v>0.1462870335</v>
      </c>
      <c r="F83" s="213"/>
      <c r="G83" s="213"/>
      <c r="H83" s="213"/>
      <c r="I83" s="213"/>
      <c r="J83" s="213"/>
      <c r="K83" s="213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ht="12.75" customHeight="1">
      <c r="A84" s="110"/>
      <c r="B84" s="216"/>
      <c r="C84" s="214"/>
      <c r="D84" s="217"/>
      <c r="E84" s="217"/>
      <c r="F84" s="213"/>
      <c r="G84" s="215" t="s">
        <v>176</v>
      </c>
      <c r="H84" s="215" t="s">
        <v>177</v>
      </c>
      <c r="I84" s="213"/>
      <c r="J84" s="213"/>
      <c r="K84" s="215" t="s">
        <v>177</v>
      </c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ht="12.75" customHeight="1">
      <c r="A85" s="110"/>
      <c r="B85" s="216" t="s">
        <v>164</v>
      </c>
      <c r="C85" s="214"/>
      <c r="D85" s="217">
        <f t="shared" ref="D85:D88" si="31">VLOOKUP(B85,$B$72:$F$79,5,0)</f>
        <v>0.9502691589</v>
      </c>
      <c r="E85" s="217">
        <f t="shared" ref="E85:E88" si="32">VLOOKUP(B85,$B$72:$G$79,6,0)</f>
        <v>0.8691035013</v>
      </c>
      <c r="F85" s="216" t="s">
        <v>164</v>
      </c>
      <c r="G85" s="218">
        <f t="shared" ref="G85:H85" si="30">F73</f>
        <v>0.9502691589</v>
      </c>
      <c r="H85" s="218">
        <f t="shared" si="30"/>
        <v>0.8691035013</v>
      </c>
      <c r="I85" s="213"/>
      <c r="J85" s="216" t="s">
        <v>164</v>
      </c>
      <c r="K85" s="218">
        <f t="shared" ref="K85:K86" si="34">H85</f>
        <v>0.8691035013</v>
      </c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ht="12.75" customHeight="1">
      <c r="A86" s="110"/>
      <c r="B86" s="216" t="s">
        <v>165</v>
      </c>
      <c r="C86" s="214"/>
      <c r="D86" s="219">
        <f t="shared" si="31"/>
        <v>0.001952192512</v>
      </c>
      <c r="E86" s="217">
        <f t="shared" si="32"/>
        <v>0.05509811466</v>
      </c>
      <c r="F86" s="216" t="s">
        <v>149</v>
      </c>
      <c r="G86" s="220">
        <f t="shared" ref="G86:H86" si="33">F74</f>
        <v>0.04973084108</v>
      </c>
      <c r="H86" s="220">
        <f t="shared" si="33"/>
        <v>0.1308964987</v>
      </c>
      <c r="I86" s="213"/>
      <c r="J86" s="216" t="s">
        <v>149</v>
      </c>
      <c r="K86" s="218">
        <f t="shared" si="34"/>
        <v>0.1308964987</v>
      </c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ht="12.75" customHeight="1">
      <c r="A87" s="110"/>
      <c r="B87" s="221" t="s">
        <v>166</v>
      </c>
      <c r="C87" s="214"/>
      <c r="D87" s="217">
        <f t="shared" si="31"/>
        <v>0.0317353289</v>
      </c>
      <c r="E87" s="217">
        <f t="shared" si="32"/>
        <v>0.07867128383</v>
      </c>
      <c r="F87" s="221"/>
      <c r="G87" s="218"/>
      <c r="H87" s="218"/>
      <c r="I87" s="213"/>
      <c r="J87" s="221"/>
      <c r="K87" s="218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ht="12.75" customHeight="1">
      <c r="A88" s="110"/>
      <c r="B88" s="216" t="s">
        <v>215</v>
      </c>
      <c r="C88" s="214"/>
      <c r="D88" s="217">
        <f t="shared" si="31"/>
        <v>0.03606840063</v>
      </c>
      <c r="E88" s="217">
        <f t="shared" si="32"/>
        <v>0.1434141336</v>
      </c>
      <c r="F88" s="216"/>
      <c r="G88" s="218"/>
      <c r="H88" s="218"/>
      <c r="I88" s="213"/>
      <c r="J88" s="216"/>
      <c r="K88" s="218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ht="12.75" customHeight="1">
      <c r="A89" s="110"/>
      <c r="B89" s="213"/>
      <c r="C89" s="214"/>
      <c r="D89" s="222">
        <f t="shared" ref="D89:E89" si="35">SUM(D85:D88)</f>
        <v>1.020025081</v>
      </c>
      <c r="E89" s="222">
        <f t="shared" si="35"/>
        <v>1.146287033</v>
      </c>
      <c r="F89" s="213"/>
      <c r="G89" s="213"/>
      <c r="H89" s="213"/>
      <c r="I89" s="213"/>
      <c r="J89" s="213"/>
      <c r="K89" s="213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ht="12.75" customHeight="1">
      <c r="A90" s="110"/>
      <c r="B90" s="110"/>
      <c r="C90" s="111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ht="12.75" customHeight="1">
      <c r="A91" s="110"/>
      <c r="B91" s="110"/>
      <c r="C91" s="111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ht="12.75" customHeight="1">
      <c r="A92" s="110"/>
      <c r="B92" s="110"/>
      <c r="C92" s="111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ht="12.75" customHeight="1">
      <c r="A93" s="110"/>
      <c r="B93" s="110"/>
      <c r="C93" s="111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ht="12.75" customHeight="1">
      <c r="A94" s="110"/>
      <c r="B94" s="110"/>
      <c r="C94" s="111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ht="12.75" customHeight="1">
      <c r="A95" s="110"/>
      <c r="B95" s="110"/>
      <c r="C95" s="111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ht="12.75" customHeight="1">
      <c r="A96" s="110"/>
      <c r="B96" s="110"/>
      <c r="C96" s="111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ht="12.75" customHeight="1">
      <c r="A97" s="110"/>
      <c r="B97" s="110"/>
      <c r="C97" s="111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ht="12.75" customHeight="1">
      <c r="A98" s="110"/>
      <c r="B98" s="110"/>
      <c r="C98" s="111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ht="12.75" customHeight="1">
      <c r="A99" s="110"/>
      <c r="B99" s="110"/>
      <c r="C99" s="111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ht="12.75" customHeight="1">
      <c r="A100" s="110"/>
      <c r="B100" s="110"/>
      <c r="C100" s="111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ht="12.75" customHeight="1">
      <c r="A101" s="110"/>
      <c r="B101" s="110"/>
      <c r="C101" s="111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ht="12.75" customHeight="1">
      <c r="A102" s="110"/>
      <c r="B102" s="110"/>
      <c r="C102" s="111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ht="12.75" customHeight="1">
      <c r="A103" s="110"/>
      <c r="B103" s="110"/>
      <c r="C103" s="111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ht="12.75" customHeight="1">
      <c r="A104" s="110"/>
      <c r="B104" s="110"/>
      <c r="C104" s="111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ht="12.75" customHeight="1">
      <c r="A105" s="110"/>
      <c r="B105" s="110"/>
      <c r="C105" s="111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ht="12.75" customHeight="1">
      <c r="A106" s="110"/>
      <c r="B106" s="110"/>
      <c r="C106" s="111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ht="12.75" customHeight="1">
      <c r="A107" s="110"/>
      <c r="B107" s="110"/>
      <c r="C107" s="111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ht="12.75" customHeight="1">
      <c r="A108" s="110"/>
      <c r="B108" s="110"/>
      <c r="C108" s="111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ht="12.75" customHeight="1">
      <c r="A109" s="110"/>
      <c r="B109" s="110"/>
      <c r="C109" s="111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ht="12.75" customHeight="1">
      <c r="A110" s="110"/>
      <c r="B110" s="110"/>
      <c r="C110" s="111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ht="12.75" customHeight="1">
      <c r="A111" s="110"/>
      <c r="B111" s="110"/>
      <c r="C111" s="111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ht="12.75" customHeight="1">
      <c r="A112" s="110"/>
      <c r="B112" s="110"/>
      <c r="C112" s="111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ht="12.75" customHeight="1">
      <c r="A113" s="110"/>
      <c r="B113" s="110"/>
      <c r="C113" s="111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ht="12.75" customHeight="1">
      <c r="A114" s="110"/>
      <c r="B114" s="110"/>
      <c r="C114" s="111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ht="12.75" customHeight="1">
      <c r="A115" s="110"/>
      <c r="B115" s="110"/>
      <c r="C115" s="111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ht="12.75" customHeight="1">
      <c r="A116" s="110"/>
      <c r="B116" s="110"/>
      <c r="C116" s="111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ht="12.75" customHeight="1">
      <c r="A117" s="110"/>
      <c r="B117" s="110"/>
      <c r="C117" s="111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ht="12.75" customHeight="1">
      <c r="A118" s="110"/>
      <c r="B118" s="110"/>
      <c r="C118" s="111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ht="12.75" customHeight="1">
      <c r="A119" s="110"/>
      <c r="B119" s="110"/>
      <c r="C119" s="111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ht="12.75" customHeight="1">
      <c r="A120" s="110"/>
      <c r="B120" s="110"/>
      <c r="C120" s="111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ht="12.75" customHeight="1">
      <c r="A121" s="110"/>
      <c r="B121" s="110"/>
      <c r="C121" s="111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ht="12.75" customHeight="1">
      <c r="A122" s="110"/>
      <c r="B122" s="110"/>
      <c r="C122" s="111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ht="12.75" customHeight="1">
      <c r="A123" s="110"/>
      <c r="B123" s="110"/>
      <c r="C123" s="111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ht="12.75" customHeight="1">
      <c r="A124" s="110"/>
      <c r="B124" s="110"/>
      <c r="C124" s="111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ht="12.75" customHeight="1">
      <c r="A125" s="110"/>
      <c r="B125" s="110"/>
      <c r="C125" s="111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ht="12.75" customHeight="1">
      <c r="A126" s="110"/>
      <c r="B126" s="110"/>
      <c r="C126" s="111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ht="12.75" customHeight="1">
      <c r="A127" s="110"/>
      <c r="B127" s="110"/>
      <c r="C127" s="111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ht="12.75" customHeight="1">
      <c r="A128" s="110"/>
      <c r="B128" s="110"/>
      <c r="C128" s="111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ht="12.75" customHeight="1">
      <c r="A129" s="110"/>
      <c r="B129" s="110"/>
      <c r="C129" s="111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ht="12.75" customHeight="1">
      <c r="A130" s="110"/>
      <c r="B130" s="110"/>
      <c r="C130" s="111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ht="12.75" customHeight="1">
      <c r="A131" s="110"/>
      <c r="B131" s="110"/>
      <c r="C131" s="111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ht="12.75" customHeight="1">
      <c r="A132" s="110"/>
      <c r="B132" s="110"/>
      <c r="C132" s="11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ht="12.75" customHeight="1">
      <c r="A133" s="110"/>
      <c r="B133" s="110"/>
      <c r="C133" s="111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ht="12.75" customHeight="1">
      <c r="A134" s="110"/>
      <c r="B134" s="110"/>
      <c r="C134" s="111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ht="12.75" customHeight="1">
      <c r="A135" s="110"/>
      <c r="B135" s="110"/>
      <c r="C135" s="111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ht="12.75" customHeight="1">
      <c r="A136" s="110"/>
      <c r="B136" s="110"/>
      <c r="C136" s="111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ht="12.75" customHeight="1">
      <c r="A137" s="110"/>
      <c r="B137" s="110"/>
      <c r="C137" s="111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ht="12.75" customHeight="1">
      <c r="A138" s="110"/>
      <c r="B138" s="110"/>
      <c r="C138" s="111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ht="12.75" customHeight="1">
      <c r="A139" s="110"/>
      <c r="B139" s="110"/>
      <c r="C139" s="111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ht="12.75" customHeight="1">
      <c r="A140" s="110"/>
      <c r="B140" s="110"/>
      <c r="C140" s="111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ht="12.75" customHeight="1">
      <c r="A141" s="110"/>
      <c r="B141" s="110"/>
      <c r="C141" s="111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ht="12.75" customHeight="1">
      <c r="A142" s="110"/>
      <c r="B142" s="110"/>
      <c r="C142" s="111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ht="12.75" customHeight="1">
      <c r="A143" s="110"/>
      <c r="B143" s="110"/>
      <c r="C143" s="111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ht="12.75" customHeight="1">
      <c r="A144" s="110"/>
      <c r="B144" s="110"/>
      <c r="C144" s="111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ht="12.75" customHeight="1">
      <c r="A145" s="110"/>
      <c r="B145" s="110"/>
      <c r="C145" s="111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ht="12.75" customHeight="1">
      <c r="A146" s="110"/>
      <c r="B146" s="110"/>
      <c r="C146" s="111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ht="12.75" customHeight="1">
      <c r="A147" s="110"/>
      <c r="B147" s="110"/>
      <c r="C147" s="111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ht="12.75" customHeight="1">
      <c r="A148" s="110"/>
      <c r="B148" s="110"/>
      <c r="C148" s="111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ht="12.75" customHeight="1">
      <c r="A149" s="110"/>
      <c r="B149" s="110"/>
      <c r="C149" s="111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ht="12.75" customHeight="1">
      <c r="A150" s="110"/>
      <c r="B150" s="110"/>
      <c r="C150" s="111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ht="12.75" customHeight="1">
      <c r="A151" s="110"/>
      <c r="B151" s="110"/>
      <c r="C151" s="111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ht="12.75" customHeight="1">
      <c r="A152" s="110"/>
      <c r="B152" s="110"/>
      <c r="C152" s="111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ht="12.75" customHeight="1">
      <c r="A153" s="110"/>
      <c r="B153" s="110"/>
      <c r="C153" s="111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ht="12.75" customHeight="1">
      <c r="A154" s="110"/>
      <c r="B154" s="110"/>
      <c r="C154" s="111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ht="12.75" customHeight="1">
      <c r="A155" s="110"/>
      <c r="B155" s="110"/>
      <c r="C155" s="111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ht="12.75" customHeight="1">
      <c r="A156" s="110"/>
      <c r="B156" s="110"/>
      <c r="C156" s="111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ht="12.75" customHeight="1">
      <c r="A157" s="110"/>
      <c r="B157" s="110"/>
      <c r="C157" s="111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ht="12.75" customHeight="1">
      <c r="A158" s="110"/>
      <c r="B158" s="110"/>
      <c r="C158" s="111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ht="12.75" customHeight="1">
      <c r="A159" s="110"/>
      <c r="B159" s="110"/>
      <c r="C159" s="111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ht="12.75" customHeight="1">
      <c r="A160" s="110"/>
      <c r="B160" s="110"/>
      <c r="C160" s="111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ht="12.75" customHeight="1">
      <c r="A161" s="110"/>
      <c r="B161" s="110"/>
      <c r="C161" s="111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ht="12.75" customHeight="1">
      <c r="A162" s="110"/>
      <c r="B162" s="110"/>
      <c r="C162" s="111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ht="12.75" customHeight="1">
      <c r="A163" s="110"/>
      <c r="B163" s="110"/>
      <c r="C163" s="111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ht="12.75" customHeight="1">
      <c r="A164" s="110"/>
      <c r="B164" s="110"/>
      <c r="C164" s="111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ht="12.75" customHeight="1">
      <c r="A165" s="110"/>
      <c r="B165" s="110"/>
      <c r="C165" s="111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ht="12.75" customHeight="1">
      <c r="A166" s="110"/>
      <c r="B166" s="110"/>
      <c r="C166" s="111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ht="12.75" customHeight="1">
      <c r="A167" s="110"/>
      <c r="B167" s="110"/>
      <c r="C167" s="111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ht="12.75" customHeight="1">
      <c r="A168" s="110"/>
      <c r="B168" s="110"/>
      <c r="C168" s="111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ht="12.75" customHeight="1">
      <c r="A169" s="110"/>
      <c r="B169" s="110"/>
      <c r="C169" s="111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ht="12.75" customHeight="1">
      <c r="A170" s="110"/>
      <c r="B170" s="110"/>
      <c r="C170" s="111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ht="12.75" customHeight="1">
      <c r="A171" s="110"/>
      <c r="B171" s="110"/>
      <c r="C171" s="111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ht="12.75" customHeight="1">
      <c r="A172" s="110"/>
      <c r="B172" s="110"/>
      <c r="C172" s="111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ht="12.75" customHeight="1">
      <c r="A173" s="110"/>
      <c r="B173" s="110"/>
      <c r="C173" s="111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ht="12.75" customHeight="1">
      <c r="A174" s="110"/>
      <c r="B174" s="110"/>
      <c r="C174" s="111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ht="12.75" customHeight="1">
      <c r="A175" s="110"/>
      <c r="B175" s="110"/>
      <c r="C175" s="111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ht="12.75" customHeight="1">
      <c r="A176" s="110"/>
      <c r="B176" s="110"/>
      <c r="C176" s="111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ht="12.75" customHeight="1">
      <c r="A177" s="110"/>
      <c r="B177" s="110"/>
      <c r="C177" s="111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ht="12.75" customHeight="1">
      <c r="A178" s="110"/>
      <c r="B178" s="110"/>
      <c r="C178" s="111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ht="12.75" customHeight="1">
      <c r="A179" s="110"/>
      <c r="B179" s="110"/>
      <c r="C179" s="111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ht="12.75" customHeight="1">
      <c r="A180" s="110"/>
      <c r="B180" s="110"/>
      <c r="C180" s="111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ht="12.75" customHeight="1">
      <c r="A181" s="110"/>
      <c r="B181" s="110"/>
      <c r="C181" s="111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ht="12.75" customHeight="1">
      <c r="A182" s="110"/>
      <c r="B182" s="110"/>
      <c r="C182" s="111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ht="12.75" customHeight="1">
      <c r="A183" s="110"/>
      <c r="B183" s="110"/>
      <c r="C183" s="111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ht="12.75" customHeight="1">
      <c r="A184" s="110"/>
      <c r="B184" s="110"/>
      <c r="C184" s="111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ht="12.75" customHeight="1">
      <c r="A185" s="110"/>
      <c r="B185" s="110"/>
      <c r="C185" s="111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ht="12.75" customHeight="1">
      <c r="A186" s="110"/>
      <c r="B186" s="110"/>
      <c r="C186" s="111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ht="12.75" customHeight="1">
      <c r="A187" s="110"/>
      <c r="B187" s="110"/>
      <c r="C187" s="111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ht="12.75" customHeight="1">
      <c r="A188" s="110"/>
      <c r="B188" s="110"/>
      <c r="C188" s="111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ht="12.75" customHeight="1">
      <c r="A189" s="110"/>
      <c r="B189" s="110"/>
      <c r="C189" s="111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ht="12.75" customHeight="1">
      <c r="A190" s="110"/>
      <c r="B190" s="110"/>
      <c r="C190" s="111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ht="12.75" customHeight="1">
      <c r="A191" s="110"/>
      <c r="B191" s="110"/>
      <c r="C191" s="111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ht="12.75" customHeight="1">
      <c r="A192" s="110"/>
      <c r="B192" s="110"/>
      <c r="C192" s="111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ht="12.75" customHeight="1">
      <c r="A193" s="110"/>
      <c r="B193" s="110"/>
      <c r="C193" s="111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ht="12.75" customHeight="1">
      <c r="A194" s="110"/>
      <c r="B194" s="110"/>
      <c r="C194" s="111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ht="12.75" customHeight="1">
      <c r="A195" s="110"/>
      <c r="B195" s="110"/>
      <c r="C195" s="111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ht="12.75" customHeight="1">
      <c r="A196" s="110"/>
      <c r="B196" s="110"/>
      <c r="C196" s="111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ht="12.75" customHeight="1">
      <c r="A197" s="110"/>
      <c r="B197" s="110"/>
      <c r="C197" s="111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ht="12.75" customHeight="1">
      <c r="A198" s="110"/>
      <c r="B198" s="110"/>
      <c r="C198" s="111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ht="12.75" customHeight="1">
      <c r="A199" s="110"/>
      <c r="B199" s="110"/>
      <c r="C199" s="111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ht="12.75" customHeight="1">
      <c r="A200" s="110"/>
      <c r="B200" s="110"/>
      <c r="C200" s="111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ht="12.75" customHeight="1">
      <c r="A201" s="110"/>
      <c r="B201" s="110"/>
      <c r="C201" s="111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ht="12.75" customHeight="1">
      <c r="A202" s="110"/>
      <c r="B202" s="110"/>
      <c r="C202" s="111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ht="12.75" customHeight="1">
      <c r="A203" s="110"/>
      <c r="B203" s="110"/>
      <c r="C203" s="111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ht="12.75" customHeight="1">
      <c r="A204" s="110"/>
      <c r="B204" s="110"/>
      <c r="C204" s="111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ht="12.75" customHeight="1">
      <c r="A205" s="110"/>
      <c r="B205" s="110"/>
      <c r="C205" s="111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ht="12.75" customHeight="1">
      <c r="A206" s="110"/>
      <c r="B206" s="110"/>
      <c r="C206" s="111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ht="12.75" customHeight="1">
      <c r="A207" s="110"/>
      <c r="B207" s="110"/>
      <c r="C207" s="111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ht="12.75" customHeight="1">
      <c r="A208" s="110"/>
      <c r="B208" s="110"/>
      <c r="C208" s="111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ht="12.75" customHeight="1">
      <c r="A209" s="110"/>
      <c r="B209" s="110"/>
      <c r="C209" s="111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ht="12.75" customHeight="1">
      <c r="A210" s="110"/>
      <c r="B210" s="110"/>
      <c r="C210" s="111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ht="12.75" customHeight="1">
      <c r="A211" s="110"/>
      <c r="B211" s="110"/>
      <c r="C211" s="111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ht="12.75" customHeight="1">
      <c r="A212" s="110"/>
      <c r="B212" s="110"/>
      <c r="C212" s="111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ht="12.75" customHeight="1">
      <c r="A213" s="110"/>
      <c r="B213" s="110"/>
      <c r="C213" s="111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ht="12.75" customHeight="1">
      <c r="A214" s="110"/>
      <c r="B214" s="110"/>
      <c r="C214" s="111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ht="12.75" customHeight="1">
      <c r="A215" s="110"/>
      <c r="B215" s="110"/>
      <c r="C215" s="111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ht="12.75" customHeight="1">
      <c r="A216" s="110"/>
      <c r="B216" s="110"/>
      <c r="C216" s="111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ht="12.75" customHeight="1">
      <c r="A217" s="110"/>
      <c r="B217" s="110"/>
      <c r="C217" s="111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ht="12.75" customHeight="1">
      <c r="A218" s="110"/>
      <c r="B218" s="110"/>
      <c r="C218" s="111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ht="12.75" customHeight="1">
      <c r="A219" s="110"/>
      <c r="B219" s="110"/>
      <c r="C219" s="111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ht="12.75" customHeight="1">
      <c r="A220" s="110"/>
      <c r="B220" s="110"/>
      <c r="C220" s="111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ht="12.75" customHeight="1">
      <c r="A221" s="110"/>
      <c r="B221" s="110"/>
      <c r="C221" s="111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ht="12.75" customHeight="1">
      <c r="A222" s="110"/>
      <c r="B222" s="110"/>
      <c r="C222" s="111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ht="12.75" customHeight="1">
      <c r="A223" s="110"/>
      <c r="B223" s="110"/>
      <c r="C223" s="111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ht="12.75" customHeight="1">
      <c r="A224" s="110"/>
      <c r="B224" s="110"/>
      <c r="C224" s="111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ht="12.75" customHeight="1">
      <c r="A225" s="110"/>
      <c r="B225" s="110"/>
      <c r="C225" s="111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ht="12.75" customHeight="1">
      <c r="A226" s="110"/>
      <c r="B226" s="110"/>
      <c r="C226" s="111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ht="12.75" customHeight="1">
      <c r="A227" s="110"/>
      <c r="B227" s="110"/>
      <c r="C227" s="111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ht="12.75" customHeight="1">
      <c r="A228" s="110"/>
      <c r="B228" s="110"/>
      <c r="C228" s="111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ht="12.75" customHeight="1">
      <c r="A229" s="110"/>
      <c r="B229" s="110"/>
      <c r="C229" s="111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ht="12.75" customHeight="1">
      <c r="A230" s="110"/>
      <c r="B230" s="110"/>
      <c r="C230" s="111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ht="12.75" customHeight="1">
      <c r="A231" s="110"/>
      <c r="B231" s="110"/>
      <c r="C231" s="111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ht="12.75" customHeight="1">
      <c r="A232" s="110"/>
      <c r="B232" s="110"/>
      <c r="C232" s="111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ht="12.75" customHeight="1">
      <c r="A233" s="110"/>
      <c r="B233" s="110"/>
      <c r="C233" s="111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ht="12.75" customHeight="1">
      <c r="A234" s="110"/>
      <c r="B234" s="110"/>
      <c r="C234" s="111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ht="12.75" customHeight="1">
      <c r="A235" s="110"/>
      <c r="B235" s="110"/>
      <c r="C235" s="111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ht="12.75" customHeight="1">
      <c r="A236" s="110"/>
      <c r="B236" s="110"/>
      <c r="C236" s="111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ht="12.75" customHeight="1">
      <c r="A237" s="110"/>
      <c r="B237" s="110"/>
      <c r="C237" s="111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ht="12.75" customHeight="1">
      <c r="A238" s="110"/>
      <c r="B238" s="110"/>
      <c r="C238" s="111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ht="12.75" customHeight="1">
      <c r="A239" s="110"/>
      <c r="B239" s="110"/>
      <c r="C239" s="111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ht="12.75" customHeight="1">
      <c r="A240" s="110"/>
      <c r="B240" s="110"/>
      <c r="C240" s="111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ht="12.75" customHeight="1">
      <c r="A241" s="110"/>
      <c r="B241" s="110"/>
      <c r="C241" s="111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ht="12.75" customHeight="1">
      <c r="A242" s="110"/>
      <c r="B242" s="110"/>
      <c r="C242" s="111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ht="12.75" customHeight="1">
      <c r="A243" s="110"/>
      <c r="B243" s="110"/>
      <c r="C243" s="111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ht="12.75" customHeight="1">
      <c r="A244" s="110"/>
      <c r="B244" s="110"/>
      <c r="C244" s="111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ht="12.75" customHeight="1">
      <c r="A245" s="110"/>
      <c r="B245" s="110"/>
      <c r="C245" s="111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ht="12.75" customHeight="1">
      <c r="A246" s="110"/>
      <c r="B246" s="110"/>
      <c r="C246" s="111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ht="12.75" customHeight="1">
      <c r="A247" s="110"/>
      <c r="B247" s="110"/>
      <c r="C247" s="111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ht="12.75" customHeight="1">
      <c r="A248" s="110"/>
      <c r="B248" s="110"/>
      <c r="C248" s="111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ht="12.75" customHeight="1">
      <c r="A249" s="110"/>
      <c r="B249" s="110"/>
      <c r="C249" s="111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ht="12.75" customHeight="1">
      <c r="A250" s="110"/>
      <c r="B250" s="110"/>
      <c r="C250" s="111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ht="12.75" customHeight="1">
      <c r="A251" s="110"/>
      <c r="B251" s="110"/>
      <c r="C251" s="111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ht="12.75" customHeight="1">
      <c r="A252" s="110"/>
      <c r="B252" s="110"/>
      <c r="C252" s="111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ht="12.75" customHeight="1">
      <c r="A253" s="110"/>
      <c r="B253" s="110"/>
      <c r="C253" s="111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ht="12.75" customHeight="1">
      <c r="A254" s="110"/>
      <c r="B254" s="110"/>
      <c r="C254" s="111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ht="12.75" customHeight="1">
      <c r="A255" s="110"/>
      <c r="B255" s="110"/>
      <c r="C255" s="111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ht="12.75" customHeight="1">
      <c r="A256" s="110"/>
      <c r="B256" s="110"/>
      <c r="C256" s="111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ht="12.75" customHeight="1">
      <c r="A257" s="110"/>
      <c r="B257" s="110"/>
      <c r="C257" s="111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ht="12.75" customHeight="1">
      <c r="A258" s="110"/>
      <c r="B258" s="110"/>
      <c r="C258" s="111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ht="12.75" customHeight="1">
      <c r="A259" s="110"/>
      <c r="B259" s="110"/>
      <c r="C259" s="111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ht="12.75" customHeight="1">
      <c r="A260" s="110"/>
      <c r="B260" s="110"/>
      <c r="C260" s="111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ht="12.75" customHeight="1">
      <c r="A261" s="110"/>
      <c r="B261" s="110"/>
      <c r="C261" s="111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ht="12.75" customHeight="1">
      <c r="A262" s="110"/>
      <c r="B262" s="110"/>
      <c r="C262" s="111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ht="12.75" customHeight="1">
      <c r="A263" s="110"/>
      <c r="B263" s="110"/>
      <c r="C263" s="111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ht="12.75" customHeight="1">
      <c r="A264" s="110"/>
      <c r="B264" s="110"/>
      <c r="C264" s="111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ht="12.75" customHeight="1">
      <c r="A265" s="110"/>
      <c r="B265" s="110"/>
      <c r="C265" s="111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ht="12.75" customHeight="1">
      <c r="A266" s="110"/>
      <c r="B266" s="110"/>
      <c r="C266" s="111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ht="12.75" customHeight="1">
      <c r="A267" s="110"/>
      <c r="B267" s="110"/>
      <c r="C267" s="111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ht="12.75" customHeight="1">
      <c r="A268" s="110"/>
      <c r="B268" s="110"/>
      <c r="C268" s="111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ht="12.75" customHeight="1">
      <c r="A269" s="110"/>
      <c r="B269" s="110"/>
      <c r="C269" s="111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ht="12.75" customHeight="1">
      <c r="A270" s="110"/>
      <c r="B270" s="110"/>
      <c r="C270" s="111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ht="12.75" customHeight="1">
      <c r="A271" s="110"/>
      <c r="B271" s="110"/>
      <c r="C271" s="111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ht="12.75" customHeight="1">
      <c r="A272" s="110"/>
      <c r="B272" s="110"/>
      <c r="C272" s="111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ht="12.75" customHeight="1">
      <c r="A273" s="110"/>
      <c r="B273" s="110"/>
      <c r="C273" s="111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ht="12.75" customHeight="1">
      <c r="A274" s="110"/>
      <c r="B274" s="110"/>
      <c r="C274" s="111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ht="12.75" customHeight="1">
      <c r="A275" s="110"/>
      <c r="B275" s="110"/>
      <c r="C275" s="111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ht="12.75" customHeight="1">
      <c r="A276" s="110"/>
      <c r="B276" s="110"/>
      <c r="C276" s="111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ht="12.75" customHeight="1">
      <c r="A277" s="110"/>
      <c r="B277" s="110"/>
      <c r="C277" s="111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ht="12.75" customHeight="1">
      <c r="A278" s="110"/>
      <c r="B278" s="110"/>
      <c r="C278" s="111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ht="12.75" customHeight="1">
      <c r="A279" s="110"/>
      <c r="B279" s="110"/>
      <c r="C279" s="111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ht="12.75" customHeight="1">
      <c r="A280" s="110"/>
      <c r="B280" s="110"/>
      <c r="C280" s="111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ht="12.75" customHeight="1">
      <c r="A281" s="110"/>
      <c r="B281" s="110"/>
      <c r="C281" s="111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ht="12.75" customHeight="1">
      <c r="A282" s="110"/>
      <c r="B282" s="110"/>
      <c r="C282" s="111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ht="12.75" customHeight="1">
      <c r="A283" s="110"/>
      <c r="B283" s="110"/>
      <c r="C283" s="111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ht="12.75" customHeight="1">
      <c r="A284" s="110"/>
      <c r="B284" s="110"/>
      <c r="C284" s="111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ht="12.75" customHeight="1">
      <c r="A285" s="110"/>
      <c r="B285" s="110"/>
      <c r="C285" s="111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ht="12.75" customHeight="1">
      <c r="A286" s="110"/>
      <c r="B286" s="110"/>
      <c r="C286" s="111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ht="12.75" customHeight="1">
      <c r="A287" s="110"/>
      <c r="B287" s="110"/>
      <c r="C287" s="111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ht="12.75" customHeight="1">
      <c r="A288" s="110"/>
      <c r="B288" s="110"/>
      <c r="C288" s="111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ht="12.75" customHeight="1">
      <c r="A289" s="110"/>
      <c r="B289" s="110"/>
      <c r="C289" s="111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ht="12.75" customHeight="1">
      <c r="A290" s="110"/>
      <c r="B290" s="110"/>
      <c r="C290" s="111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ht="12.75" customHeight="1">
      <c r="A291" s="110"/>
      <c r="B291" s="110"/>
      <c r="C291" s="111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ht="12.75" customHeight="1">
      <c r="A292" s="110"/>
      <c r="B292" s="110"/>
      <c r="C292" s="111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ht="12.75" customHeight="1">
      <c r="A293" s="110"/>
      <c r="B293" s="110"/>
      <c r="C293" s="111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ht="12.75" customHeight="1">
      <c r="A294" s="110"/>
      <c r="B294" s="110"/>
      <c r="C294" s="111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ht="12.75" customHeight="1">
      <c r="A295" s="110"/>
      <c r="B295" s="110"/>
      <c r="C295" s="111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ht="12.75" customHeight="1">
      <c r="A296" s="110"/>
      <c r="B296" s="110"/>
      <c r="C296" s="111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ht="12.75" customHeight="1">
      <c r="A297" s="110"/>
      <c r="B297" s="110"/>
      <c r="C297" s="111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ht="12.75" customHeight="1">
      <c r="A298" s="110"/>
      <c r="B298" s="110"/>
      <c r="C298" s="111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ht="12.75" customHeight="1">
      <c r="A299" s="110"/>
      <c r="B299" s="110"/>
      <c r="C299" s="111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ht="12.75" customHeight="1">
      <c r="A300" s="110"/>
      <c r="B300" s="110"/>
      <c r="C300" s="111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ht="12.75" customHeight="1">
      <c r="A301" s="110"/>
      <c r="B301" s="110"/>
      <c r="C301" s="111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ht="12.75" customHeight="1">
      <c r="A302" s="110"/>
      <c r="B302" s="110"/>
      <c r="C302" s="111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ht="12.75" customHeight="1">
      <c r="A303" s="110"/>
      <c r="B303" s="110"/>
      <c r="C303" s="111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ht="12.75" customHeight="1">
      <c r="A304" s="110"/>
      <c r="B304" s="110"/>
      <c r="C304" s="111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ht="12.75" customHeight="1">
      <c r="A305" s="110"/>
      <c r="B305" s="110"/>
      <c r="C305" s="111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ht="12.75" customHeight="1">
      <c r="A306" s="110"/>
      <c r="B306" s="110"/>
      <c r="C306" s="111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ht="12.75" customHeight="1">
      <c r="A307" s="110"/>
      <c r="B307" s="110"/>
      <c r="C307" s="111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ht="12.75" customHeight="1">
      <c r="A308" s="110"/>
      <c r="B308" s="110"/>
      <c r="C308" s="111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ht="12.75" customHeight="1">
      <c r="A309" s="110"/>
      <c r="B309" s="110"/>
      <c r="C309" s="111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ht="12.75" customHeight="1">
      <c r="A310" s="110"/>
      <c r="B310" s="110"/>
      <c r="C310" s="111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ht="12.75" customHeight="1">
      <c r="A311" s="110"/>
      <c r="B311" s="110"/>
      <c r="C311" s="111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ht="12.75" customHeight="1">
      <c r="A312" s="110"/>
      <c r="B312" s="110"/>
      <c r="C312" s="111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ht="12.75" customHeight="1">
      <c r="A313" s="110"/>
      <c r="B313" s="110"/>
      <c r="C313" s="111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ht="12.75" customHeight="1">
      <c r="A314" s="110"/>
      <c r="B314" s="110"/>
      <c r="C314" s="111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ht="12.75" customHeight="1">
      <c r="A315" s="110"/>
      <c r="B315" s="110"/>
      <c r="C315" s="111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ht="12.75" customHeight="1">
      <c r="A316" s="110"/>
      <c r="B316" s="110"/>
      <c r="C316" s="111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ht="12.75" customHeight="1">
      <c r="A317" s="110"/>
      <c r="B317" s="110"/>
      <c r="C317" s="111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ht="12.75" customHeight="1">
      <c r="A318" s="110"/>
      <c r="B318" s="110"/>
      <c r="C318" s="111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ht="12.75" customHeight="1">
      <c r="A319" s="110"/>
      <c r="B319" s="110"/>
      <c r="C319" s="111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ht="12.75" customHeight="1">
      <c r="A320" s="110"/>
      <c r="B320" s="110"/>
      <c r="C320" s="111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ht="12.75" customHeight="1">
      <c r="A321" s="110"/>
      <c r="B321" s="110"/>
      <c r="C321" s="111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ht="12.75" customHeight="1">
      <c r="A322" s="110"/>
      <c r="B322" s="110"/>
      <c r="C322" s="111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ht="12.75" customHeight="1">
      <c r="A323" s="110"/>
      <c r="B323" s="110"/>
      <c r="C323" s="111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ht="12.75" customHeight="1">
      <c r="A324" s="110"/>
      <c r="B324" s="110"/>
      <c r="C324" s="111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ht="12.75" customHeight="1">
      <c r="A325" s="110"/>
      <c r="B325" s="110"/>
      <c r="C325" s="111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ht="12.75" customHeight="1">
      <c r="A326" s="110"/>
      <c r="B326" s="110"/>
      <c r="C326" s="111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ht="12.75" customHeight="1">
      <c r="A327" s="110"/>
      <c r="B327" s="110"/>
      <c r="C327" s="111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ht="12.75" customHeight="1">
      <c r="A328" s="110"/>
      <c r="B328" s="110"/>
      <c r="C328" s="111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ht="12.75" customHeight="1">
      <c r="A329" s="110"/>
      <c r="B329" s="110"/>
      <c r="C329" s="111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ht="12.75" customHeight="1">
      <c r="A330" s="110"/>
      <c r="B330" s="110"/>
      <c r="C330" s="111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ht="12.75" customHeight="1">
      <c r="A331" s="110"/>
      <c r="B331" s="110"/>
      <c r="C331" s="111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ht="12.75" customHeight="1">
      <c r="A332" s="110"/>
      <c r="B332" s="110"/>
      <c r="C332" s="111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ht="12.75" customHeight="1">
      <c r="A333" s="110"/>
      <c r="B333" s="110"/>
      <c r="C333" s="111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ht="12.75" customHeight="1">
      <c r="A334" s="110"/>
      <c r="B334" s="110"/>
      <c r="C334" s="111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ht="12.75" customHeight="1">
      <c r="A335" s="110"/>
      <c r="B335" s="110"/>
      <c r="C335" s="111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ht="12.75" customHeight="1">
      <c r="A336" s="110"/>
      <c r="B336" s="110"/>
      <c r="C336" s="111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ht="12.75" customHeight="1">
      <c r="A337" s="110"/>
      <c r="B337" s="110"/>
      <c r="C337" s="111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ht="12.75" customHeight="1">
      <c r="A338" s="110"/>
      <c r="B338" s="110"/>
      <c r="C338" s="111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ht="12.75" customHeight="1">
      <c r="A339" s="110"/>
      <c r="B339" s="110"/>
      <c r="C339" s="111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ht="12.75" customHeight="1">
      <c r="A340" s="110"/>
      <c r="B340" s="110"/>
      <c r="C340" s="111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ht="12.75" customHeight="1">
      <c r="A341" s="110"/>
      <c r="B341" s="110"/>
      <c r="C341" s="111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ht="12.75" customHeight="1">
      <c r="A342" s="110"/>
      <c r="B342" s="110"/>
      <c r="C342" s="111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ht="12.75" customHeight="1">
      <c r="A343" s="110"/>
      <c r="B343" s="110"/>
      <c r="C343" s="111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ht="12.75" customHeight="1">
      <c r="A344" s="110"/>
      <c r="B344" s="110"/>
      <c r="C344" s="111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ht="12.75" customHeight="1">
      <c r="A345" s="110"/>
      <c r="B345" s="110"/>
      <c r="C345" s="111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ht="12.75" customHeight="1">
      <c r="A346" s="110"/>
      <c r="B346" s="110"/>
      <c r="C346" s="111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ht="12.75" customHeight="1">
      <c r="A347" s="110"/>
      <c r="B347" s="110"/>
      <c r="C347" s="111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ht="12.75" customHeight="1">
      <c r="A348" s="110"/>
      <c r="B348" s="110"/>
      <c r="C348" s="111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ht="12.75" customHeight="1">
      <c r="A349" s="110"/>
      <c r="B349" s="110"/>
      <c r="C349" s="111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ht="12.75" customHeight="1">
      <c r="A350" s="110"/>
      <c r="B350" s="110"/>
      <c r="C350" s="111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ht="12.75" customHeight="1">
      <c r="A351" s="110"/>
      <c r="B351" s="110"/>
      <c r="C351" s="111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ht="12.75" customHeight="1">
      <c r="A352" s="110"/>
      <c r="B352" s="110"/>
      <c r="C352" s="111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ht="12.75" customHeight="1">
      <c r="A353" s="110"/>
      <c r="B353" s="110"/>
      <c r="C353" s="111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ht="12.75" customHeight="1">
      <c r="A354" s="110"/>
      <c r="B354" s="110"/>
      <c r="C354" s="111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ht="12.75" customHeight="1">
      <c r="A355" s="110"/>
      <c r="B355" s="110"/>
      <c r="C355" s="111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ht="12.75" customHeight="1">
      <c r="A356" s="110"/>
      <c r="B356" s="110"/>
      <c r="C356" s="111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ht="12.75" customHeight="1">
      <c r="A357" s="110"/>
      <c r="B357" s="110"/>
      <c r="C357" s="111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ht="12.75" customHeight="1">
      <c r="A358" s="110"/>
      <c r="B358" s="110"/>
      <c r="C358" s="111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ht="12.75" customHeight="1">
      <c r="A359" s="110"/>
      <c r="B359" s="110"/>
      <c r="C359" s="111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ht="12.75" customHeight="1">
      <c r="A360" s="110"/>
      <c r="B360" s="110"/>
      <c r="C360" s="111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ht="12.75" customHeight="1">
      <c r="A361" s="110"/>
      <c r="B361" s="110"/>
      <c r="C361" s="111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ht="12.75" customHeight="1">
      <c r="A362" s="110"/>
      <c r="B362" s="110"/>
      <c r="C362" s="111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ht="12.75" customHeight="1">
      <c r="A363" s="110"/>
      <c r="B363" s="110"/>
      <c r="C363" s="111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ht="12.75" customHeight="1">
      <c r="A364" s="110"/>
      <c r="B364" s="110"/>
      <c r="C364" s="111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ht="12.75" customHeight="1">
      <c r="A365" s="110"/>
      <c r="B365" s="110"/>
      <c r="C365" s="111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ht="12.75" customHeight="1">
      <c r="A366" s="110"/>
      <c r="B366" s="110"/>
      <c r="C366" s="111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ht="12.75" customHeight="1">
      <c r="A367" s="110"/>
      <c r="B367" s="110"/>
      <c r="C367" s="111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ht="12.75" customHeight="1">
      <c r="A368" s="110"/>
      <c r="B368" s="110"/>
      <c r="C368" s="111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ht="12.75" customHeight="1">
      <c r="A369" s="110"/>
      <c r="B369" s="110"/>
      <c r="C369" s="111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ht="12.75" customHeight="1">
      <c r="A370" s="110"/>
      <c r="B370" s="110"/>
      <c r="C370" s="111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ht="12.75" customHeight="1">
      <c r="A371" s="110"/>
      <c r="B371" s="110"/>
      <c r="C371" s="111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ht="12.75" customHeight="1">
      <c r="A372" s="110"/>
      <c r="B372" s="110"/>
      <c r="C372" s="111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ht="12.75" customHeight="1">
      <c r="A373" s="110"/>
      <c r="B373" s="110"/>
      <c r="C373" s="111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ht="12.75" customHeight="1">
      <c r="A374" s="110"/>
      <c r="B374" s="110"/>
      <c r="C374" s="111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ht="12.75" customHeight="1">
      <c r="A375" s="110"/>
      <c r="B375" s="110"/>
      <c r="C375" s="111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ht="12.75" customHeight="1">
      <c r="A376" s="110"/>
      <c r="B376" s="110"/>
      <c r="C376" s="111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ht="12.75" customHeight="1">
      <c r="A377" s="110"/>
      <c r="B377" s="110"/>
      <c r="C377" s="111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ht="12.75" customHeight="1">
      <c r="A378" s="110"/>
      <c r="B378" s="110"/>
      <c r="C378" s="111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ht="12.75" customHeight="1">
      <c r="A379" s="110"/>
      <c r="B379" s="110"/>
      <c r="C379" s="111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ht="12.75" customHeight="1">
      <c r="A380" s="110"/>
      <c r="B380" s="110"/>
      <c r="C380" s="111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ht="12.75" customHeight="1">
      <c r="A381" s="110"/>
      <c r="B381" s="110"/>
      <c r="C381" s="111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ht="12.75" customHeight="1">
      <c r="A382" s="110"/>
      <c r="B382" s="110"/>
      <c r="C382" s="111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ht="12.75" customHeight="1">
      <c r="A383" s="110"/>
      <c r="B383" s="110"/>
      <c r="C383" s="111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ht="12.75" customHeight="1">
      <c r="A384" s="110"/>
      <c r="B384" s="110"/>
      <c r="C384" s="111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ht="12.75" customHeight="1">
      <c r="A385" s="110"/>
      <c r="B385" s="110"/>
      <c r="C385" s="111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ht="12.75" customHeight="1">
      <c r="A386" s="110"/>
      <c r="B386" s="110"/>
      <c r="C386" s="111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ht="12.75" customHeight="1">
      <c r="A387" s="110"/>
      <c r="B387" s="110"/>
      <c r="C387" s="111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ht="12.75" customHeight="1">
      <c r="A388" s="110"/>
      <c r="B388" s="110"/>
      <c r="C388" s="111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ht="12.75" customHeight="1">
      <c r="A389" s="110"/>
      <c r="B389" s="110"/>
      <c r="C389" s="111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ht="12.75" customHeight="1">
      <c r="A390" s="110"/>
      <c r="B390" s="110"/>
      <c r="C390" s="111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ht="12.75" customHeight="1">
      <c r="A391" s="110"/>
      <c r="B391" s="110"/>
      <c r="C391" s="111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ht="12.75" customHeight="1">
      <c r="A392" s="110"/>
      <c r="B392" s="110"/>
      <c r="C392" s="111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ht="12.75" customHeight="1">
      <c r="A393" s="110"/>
      <c r="B393" s="110"/>
      <c r="C393" s="111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ht="12.75" customHeight="1">
      <c r="A394" s="110"/>
      <c r="B394" s="110"/>
      <c r="C394" s="111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ht="12.75" customHeight="1">
      <c r="A395" s="110"/>
      <c r="B395" s="110"/>
      <c r="C395" s="111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ht="12.75" customHeight="1">
      <c r="A396" s="110"/>
      <c r="B396" s="110"/>
      <c r="C396" s="111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ht="12.75" customHeight="1">
      <c r="A397" s="110"/>
      <c r="B397" s="110"/>
      <c r="C397" s="111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ht="12.75" customHeight="1">
      <c r="A398" s="110"/>
      <c r="B398" s="110"/>
      <c r="C398" s="111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ht="12.75" customHeight="1">
      <c r="A399" s="110"/>
      <c r="B399" s="110"/>
      <c r="C399" s="111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ht="12.75" customHeight="1">
      <c r="A400" s="110"/>
      <c r="B400" s="110"/>
      <c r="C400" s="111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ht="12.75" customHeight="1">
      <c r="A401" s="110"/>
      <c r="B401" s="110"/>
      <c r="C401" s="111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ht="12.75" customHeight="1">
      <c r="A402" s="110"/>
      <c r="B402" s="110"/>
      <c r="C402" s="111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ht="12.75" customHeight="1">
      <c r="A403" s="110"/>
      <c r="B403" s="110"/>
      <c r="C403" s="111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ht="12.75" customHeight="1">
      <c r="A404" s="110"/>
      <c r="B404" s="110"/>
      <c r="C404" s="111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ht="12.75" customHeight="1">
      <c r="A405" s="110"/>
      <c r="B405" s="110"/>
      <c r="C405" s="111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ht="12.75" customHeight="1">
      <c r="A406" s="110"/>
      <c r="B406" s="110"/>
      <c r="C406" s="111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ht="12.75" customHeight="1">
      <c r="A407" s="110"/>
      <c r="B407" s="110"/>
      <c r="C407" s="111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ht="12.75" customHeight="1">
      <c r="A408" s="110"/>
      <c r="B408" s="110"/>
      <c r="C408" s="111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ht="12.75" customHeight="1">
      <c r="A409" s="110"/>
      <c r="B409" s="110"/>
      <c r="C409" s="111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ht="12.75" customHeight="1">
      <c r="A410" s="110"/>
      <c r="B410" s="110"/>
      <c r="C410" s="111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ht="12.75" customHeight="1">
      <c r="A411" s="110"/>
      <c r="B411" s="110"/>
      <c r="C411" s="111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ht="12.75" customHeight="1">
      <c r="A412" s="110"/>
      <c r="B412" s="110"/>
      <c r="C412" s="111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ht="12.75" customHeight="1">
      <c r="A413" s="110"/>
      <c r="B413" s="110"/>
      <c r="C413" s="111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ht="12.75" customHeight="1">
      <c r="A414" s="110"/>
      <c r="B414" s="110"/>
      <c r="C414" s="111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ht="12.75" customHeight="1">
      <c r="A415" s="110"/>
      <c r="B415" s="110"/>
      <c r="C415" s="111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ht="12.75" customHeight="1">
      <c r="A416" s="110"/>
      <c r="B416" s="110"/>
      <c r="C416" s="111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ht="12.75" customHeight="1">
      <c r="A417" s="110"/>
      <c r="B417" s="110"/>
      <c r="C417" s="111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ht="12.75" customHeight="1">
      <c r="A418" s="110"/>
      <c r="B418" s="110"/>
      <c r="C418" s="111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ht="12.75" customHeight="1">
      <c r="A419" s="110"/>
      <c r="B419" s="110"/>
      <c r="C419" s="111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ht="12.75" customHeight="1">
      <c r="A420" s="110"/>
      <c r="B420" s="110"/>
      <c r="C420" s="111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ht="12.75" customHeight="1">
      <c r="A421" s="110"/>
      <c r="B421" s="110"/>
      <c r="C421" s="111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ht="12.75" customHeight="1">
      <c r="A422" s="110"/>
      <c r="B422" s="110"/>
      <c r="C422" s="111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ht="12.75" customHeight="1">
      <c r="A423" s="110"/>
      <c r="B423" s="110"/>
      <c r="C423" s="111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ht="12.75" customHeight="1">
      <c r="A424" s="110"/>
      <c r="B424" s="110"/>
      <c r="C424" s="111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ht="12.75" customHeight="1">
      <c r="A425" s="110"/>
      <c r="B425" s="110"/>
      <c r="C425" s="111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ht="12.75" customHeight="1">
      <c r="A426" s="110"/>
      <c r="B426" s="110"/>
      <c r="C426" s="111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ht="12.75" customHeight="1">
      <c r="A427" s="110"/>
      <c r="B427" s="110"/>
      <c r="C427" s="111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ht="12.75" customHeight="1">
      <c r="A428" s="110"/>
      <c r="B428" s="110"/>
      <c r="C428" s="111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ht="12.75" customHeight="1">
      <c r="A429" s="110"/>
      <c r="B429" s="110"/>
      <c r="C429" s="111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ht="12.75" customHeight="1">
      <c r="A430" s="110"/>
      <c r="B430" s="110"/>
      <c r="C430" s="111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ht="12.75" customHeight="1">
      <c r="A431" s="110"/>
      <c r="B431" s="110"/>
      <c r="C431" s="111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ht="12.75" customHeight="1">
      <c r="A432" s="110"/>
      <c r="B432" s="110"/>
      <c r="C432" s="111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ht="12.75" customHeight="1">
      <c r="A433" s="110"/>
      <c r="B433" s="110"/>
      <c r="C433" s="111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ht="12.75" customHeight="1">
      <c r="A434" s="110"/>
      <c r="B434" s="110"/>
      <c r="C434" s="111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ht="12.75" customHeight="1">
      <c r="A435" s="110"/>
      <c r="B435" s="110"/>
      <c r="C435" s="111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ht="12.75" customHeight="1">
      <c r="A436" s="110"/>
      <c r="B436" s="110"/>
      <c r="C436" s="111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ht="12.75" customHeight="1">
      <c r="A437" s="110"/>
      <c r="B437" s="110"/>
      <c r="C437" s="111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ht="12.75" customHeight="1">
      <c r="A438" s="110"/>
      <c r="B438" s="110"/>
      <c r="C438" s="111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ht="12.75" customHeight="1">
      <c r="A439" s="110"/>
      <c r="B439" s="110"/>
      <c r="C439" s="111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ht="12.75" customHeight="1">
      <c r="A440" s="110"/>
      <c r="B440" s="110"/>
      <c r="C440" s="111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ht="12.75" customHeight="1">
      <c r="A441" s="110"/>
      <c r="B441" s="110"/>
      <c r="C441" s="111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ht="12.75" customHeight="1">
      <c r="A442" s="110"/>
      <c r="B442" s="110"/>
      <c r="C442" s="111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ht="12.75" customHeight="1">
      <c r="A443" s="110"/>
      <c r="B443" s="110"/>
      <c r="C443" s="111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ht="12.75" customHeight="1">
      <c r="A444" s="110"/>
      <c r="B444" s="110"/>
      <c r="C444" s="111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ht="12.75" customHeight="1">
      <c r="A445" s="110"/>
      <c r="B445" s="110"/>
      <c r="C445" s="111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ht="12.75" customHeight="1">
      <c r="A446" s="110"/>
      <c r="B446" s="110"/>
      <c r="C446" s="111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ht="12.75" customHeight="1">
      <c r="A447" s="110"/>
      <c r="B447" s="110"/>
      <c r="C447" s="111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ht="12.75" customHeight="1">
      <c r="A448" s="110"/>
      <c r="B448" s="110"/>
      <c r="C448" s="111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ht="12.75" customHeight="1">
      <c r="A449" s="110"/>
      <c r="B449" s="110"/>
      <c r="C449" s="111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ht="12.75" customHeight="1">
      <c r="A450" s="110"/>
      <c r="B450" s="110"/>
      <c r="C450" s="111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ht="12.75" customHeight="1">
      <c r="A451" s="110"/>
      <c r="B451" s="110"/>
      <c r="C451" s="111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ht="12.75" customHeight="1">
      <c r="A452" s="110"/>
      <c r="B452" s="110"/>
      <c r="C452" s="111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ht="12.75" customHeight="1">
      <c r="A453" s="110"/>
      <c r="B453" s="110"/>
      <c r="C453" s="111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ht="12.75" customHeight="1">
      <c r="A454" s="110"/>
      <c r="B454" s="110"/>
      <c r="C454" s="111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ht="12.75" customHeight="1">
      <c r="A455" s="110"/>
      <c r="B455" s="110"/>
      <c r="C455" s="111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ht="12.75" customHeight="1">
      <c r="A456" s="110"/>
      <c r="B456" s="110"/>
      <c r="C456" s="111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ht="12.75" customHeight="1">
      <c r="A457" s="110"/>
      <c r="B457" s="110"/>
      <c r="C457" s="111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ht="12.75" customHeight="1">
      <c r="A458" s="110"/>
      <c r="B458" s="110"/>
      <c r="C458" s="111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ht="12.75" customHeight="1">
      <c r="A459" s="110"/>
      <c r="B459" s="110"/>
      <c r="C459" s="111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ht="12.75" customHeight="1">
      <c r="A460" s="110"/>
      <c r="B460" s="110"/>
      <c r="C460" s="111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ht="12.75" customHeight="1">
      <c r="A461" s="110"/>
      <c r="B461" s="110"/>
      <c r="C461" s="111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ht="12.75" customHeight="1">
      <c r="A462" s="110"/>
      <c r="B462" s="110"/>
      <c r="C462" s="111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ht="12.75" customHeight="1">
      <c r="A463" s="110"/>
      <c r="B463" s="110"/>
      <c r="C463" s="111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ht="12.75" customHeight="1">
      <c r="A464" s="110"/>
      <c r="B464" s="110"/>
      <c r="C464" s="111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ht="12.75" customHeight="1">
      <c r="A465" s="110"/>
      <c r="B465" s="110"/>
      <c r="C465" s="111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ht="12.75" customHeight="1">
      <c r="A466" s="110"/>
      <c r="B466" s="110"/>
      <c r="C466" s="111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ht="12.75" customHeight="1">
      <c r="A467" s="110"/>
      <c r="B467" s="110"/>
      <c r="C467" s="111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ht="12.75" customHeight="1">
      <c r="A468" s="110"/>
      <c r="B468" s="110"/>
      <c r="C468" s="111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ht="12.75" customHeight="1">
      <c r="A469" s="110"/>
      <c r="B469" s="110"/>
      <c r="C469" s="111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ht="12.75" customHeight="1">
      <c r="A470" s="110"/>
      <c r="B470" s="110"/>
      <c r="C470" s="111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ht="12.75" customHeight="1">
      <c r="A471" s="110"/>
      <c r="B471" s="110"/>
      <c r="C471" s="111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ht="12.75" customHeight="1">
      <c r="A472" s="110"/>
      <c r="B472" s="110"/>
      <c r="C472" s="111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ht="12.75" customHeight="1">
      <c r="A473" s="110"/>
      <c r="B473" s="110"/>
      <c r="C473" s="111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ht="12.75" customHeight="1">
      <c r="A474" s="110"/>
      <c r="B474" s="110"/>
      <c r="C474" s="111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ht="12.75" customHeight="1">
      <c r="A475" s="110"/>
      <c r="B475" s="110"/>
      <c r="C475" s="111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ht="12.75" customHeight="1">
      <c r="A476" s="110"/>
      <c r="B476" s="110"/>
      <c r="C476" s="111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ht="12.75" customHeight="1">
      <c r="A477" s="110"/>
      <c r="B477" s="110"/>
      <c r="C477" s="111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ht="12.75" customHeight="1">
      <c r="A478" s="110"/>
      <c r="B478" s="110"/>
      <c r="C478" s="111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ht="12.75" customHeight="1">
      <c r="A479" s="110"/>
      <c r="B479" s="110"/>
      <c r="C479" s="111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ht="12.75" customHeight="1">
      <c r="A480" s="110"/>
      <c r="B480" s="110"/>
      <c r="C480" s="111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ht="12.75" customHeight="1">
      <c r="A481" s="110"/>
      <c r="B481" s="110"/>
      <c r="C481" s="111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ht="12.75" customHeight="1">
      <c r="A482" s="110"/>
      <c r="B482" s="110"/>
      <c r="C482" s="111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ht="12.75" customHeight="1">
      <c r="A483" s="110"/>
      <c r="B483" s="110"/>
      <c r="C483" s="111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ht="12.75" customHeight="1">
      <c r="A484" s="110"/>
      <c r="B484" s="110"/>
      <c r="C484" s="111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ht="12.75" customHeight="1">
      <c r="A485" s="110"/>
      <c r="B485" s="110"/>
      <c r="C485" s="111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ht="12.75" customHeight="1">
      <c r="A486" s="110"/>
      <c r="B486" s="110"/>
      <c r="C486" s="111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ht="12.75" customHeight="1">
      <c r="A487" s="110"/>
      <c r="B487" s="110"/>
      <c r="C487" s="111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ht="12.75" customHeight="1">
      <c r="A488" s="110"/>
      <c r="B488" s="110"/>
      <c r="C488" s="111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ht="12.75" customHeight="1">
      <c r="A489" s="110"/>
      <c r="B489" s="110"/>
      <c r="C489" s="111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ht="12.75" customHeight="1">
      <c r="A490" s="110"/>
      <c r="B490" s="110"/>
      <c r="C490" s="111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ht="12.75" customHeight="1">
      <c r="A491" s="110"/>
      <c r="B491" s="110"/>
      <c r="C491" s="111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ht="12.75" customHeight="1">
      <c r="A492" s="110"/>
      <c r="B492" s="110"/>
      <c r="C492" s="111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ht="12.75" customHeight="1">
      <c r="A493" s="110"/>
      <c r="B493" s="110"/>
      <c r="C493" s="111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ht="12.75" customHeight="1">
      <c r="A494" s="110"/>
      <c r="B494" s="110"/>
      <c r="C494" s="111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ht="12.75" customHeight="1">
      <c r="A495" s="110"/>
      <c r="B495" s="110"/>
      <c r="C495" s="111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ht="12.75" customHeight="1">
      <c r="A496" s="110"/>
      <c r="B496" s="110"/>
      <c r="C496" s="111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ht="12.75" customHeight="1">
      <c r="A497" s="110"/>
      <c r="B497" s="110"/>
      <c r="C497" s="111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ht="12.75" customHeight="1">
      <c r="A498" s="110"/>
      <c r="B498" s="110"/>
      <c r="C498" s="111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ht="12.75" customHeight="1">
      <c r="A499" s="110"/>
      <c r="B499" s="110"/>
      <c r="C499" s="111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ht="12.75" customHeight="1">
      <c r="A500" s="110"/>
      <c r="B500" s="110"/>
      <c r="C500" s="111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ht="12.75" customHeight="1">
      <c r="A501" s="110"/>
      <c r="B501" s="110"/>
      <c r="C501" s="111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ht="12.75" customHeight="1">
      <c r="A502" s="110"/>
      <c r="B502" s="110"/>
      <c r="C502" s="111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ht="12.75" customHeight="1">
      <c r="A503" s="110"/>
      <c r="B503" s="110"/>
      <c r="C503" s="111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ht="12.75" customHeight="1">
      <c r="A504" s="110"/>
      <c r="B504" s="110"/>
      <c r="C504" s="111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ht="12.75" customHeight="1">
      <c r="A505" s="110"/>
      <c r="B505" s="110"/>
      <c r="C505" s="111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ht="12.75" customHeight="1">
      <c r="A506" s="110"/>
      <c r="B506" s="110"/>
      <c r="C506" s="111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ht="12.75" customHeight="1">
      <c r="A507" s="110"/>
      <c r="B507" s="110"/>
      <c r="C507" s="111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ht="12.75" customHeight="1">
      <c r="A508" s="110"/>
      <c r="B508" s="110"/>
      <c r="C508" s="111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ht="12.75" customHeight="1">
      <c r="A509" s="110"/>
      <c r="B509" s="110"/>
      <c r="C509" s="111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ht="12.75" customHeight="1">
      <c r="A510" s="110"/>
      <c r="B510" s="110"/>
      <c r="C510" s="111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ht="12.75" customHeight="1">
      <c r="A511" s="110"/>
      <c r="B511" s="110"/>
      <c r="C511" s="111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ht="12.75" customHeight="1">
      <c r="A512" s="110"/>
      <c r="B512" s="110"/>
      <c r="C512" s="111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ht="12.75" customHeight="1">
      <c r="A513" s="110"/>
      <c r="B513" s="110"/>
      <c r="C513" s="111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ht="12.75" customHeight="1">
      <c r="A514" s="110"/>
      <c r="B514" s="110"/>
      <c r="C514" s="111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ht="12.75" customHeight="1">
      <c r="A515" s="110"/>
      <c r="B515" s="110"/>
      <c r="C515" s="111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ht="12.75" customHeight="1">
      <c r="A516" s="110"/>
      <c r="B516" s="110"/>
      <c r="C516" s="111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ht="12.75" customHeight="1">
      <c r="A517" s="110"/>
      <c r="B517" s="110"/>
      <c r="C517" s="111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ht="12.75" customHeight="1">
      <c r="A518" s="110"/>
      <c r="B518" s="110"/>
      <c r="C518" s="111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ht="12.75" customHeight="1">
      <c r="A519" s="110"/>
      <c r="B519" s="110"/>
      <c r="C519" s="111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ht="12.75" customHeight="1">
      <c r="A520" s="110"/>
      <c r="B520" s="110"/>
      <c r="C520" s="111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ht="12.75" customHeight="1">
      <c r="A521" s="110"/>
      <c r="B521" s="110"/>
      <c r="C521" s="111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ht="12.75" customHeight="1">
      <c r="A522" s="110"/>
      <c r="B522" s="110"/>
      <c r="C522" s="111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ht="12.75" customHeight="1">
      <c r="A523" s="110"/>
      <c r="B523" s="110"/>
      <c r="C523" s="111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ht="12.75" customHeight="1">
      <c r="A524" s="110"/>
      <c r="B524" s="110"/>
      <c r="C524" s="111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ht="12.75" customHeight="1">
      <c r="A525" s="110"/>
      <c r="B525" s="110"/>
      <c r="C525" s="111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ht="12.75" customHeight="1">
      <c r="A526" s="110"/>
      <c r="B526" s="110"/>
      <c r="C526" s="111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ht="12.75" customHeight="1">
      <c r="A527" s="110"/>
      <c r="B527" s="110"/>
      <c r="C527" s="111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ht="12.75" customHeight="1">
      <c r="A528" s="110"/>
      <c r="B528" s="110"/>
      <c r="C528" s="111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ht="12.75" customHeight="1">
      <c r="A529" s="110"/>
      <c r="B529" s="110"/>
      <c r="C529" s="111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ht="12.75" customHeight="1">
      <c r="A530" s="110"/>
      <c r="B530" s="110"/>
      <c r="C530" s="111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ht="12.75" customHeight="1">
      <c r="A531" s="110"/>
      <c r="B531" s="110"/>
      <c r="C531" s="111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ht="12.75" customHeight="1">
      <c r="A532" s="110"/>
      <c r="B532" s="110"/>
      <c r="C532" s="111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ht="12.75" customHeight="1">
      <c r="A533" s="110"/>
      <c r="B533" s="110"/>
      <c r="C533" s="111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ht="12.75" customHeight="1">
      <c r="A534" s="110"/>
      <c r="B534" s="110"/>
      <c r="C534" s="111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ht="12.75" customHeight="1">
      <c r="A535" s="110"/>
      <c r="B535" s="110"/>
      <c r="C535" s="111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ht="12.75" customHeight="1">
      <c r="A536" s="110"/>
      <c r="B536" s="110"/>
      <c r="C536" s="111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ht="12.75" customHeight="1">
      <c r="A537" s="110"/>
      <c r="B537" s="110"/>
      <c r="C537" s="111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ht="12.75" customHeight="1">
      <c r="A538" s="110"/>
      <c r="B538" s="110"/>
      <c r="C538" s="111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ht="12.75" customHeight="1">
      <c r="A539" s="110"/>
      <c r="B539" s="110"/>
      <c r="C539" s="111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ht="12.75" customHeight="1">
      <c r="A540" s="110"/>
      <c r="B540" s="110"/>
      <c r="C540" s="111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ht="12.75" customHeight="1">
      <c r="A541" s="110"/>
      <c r="B541" s="110"/>
      <c r="C541" s="111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ht="12.75" customHeight="1">
      <c r="A542" s="110"/>
      <c r="B542" s="110"/>
      <c r="C542" s="111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ht="12.75" customHeight="1">
      <c r="A543" s="110"/>
      <c r="B543" s="110"/>
      <c r="C543" s="111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ht="12.75" customHeight="1">
      <c r="A544" s="110"/>
      <c r="B544" s="110"/>
      <c r="C544" s="111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ht="12.75" customHeight="1">
      <c r="A545" s="110"/>
      <c r="B545" s="110"/>
      <c r="C545" s="111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ht="12.75" customHeight="1">
      <c r="A546" s="110"/>
      <c r="B546" s="110"/>
      <c r="C546" s="111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ht="12.75" customHeight="1">
      <c r="A547" s="110"/>
      <c r="B547" s="110"/>
      <c r="C547" s="111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ht="12.75" customHeight="1">
      <c r="A548" s="110"/>
      <c r="B548" s="110"/>
      <c r="C548" s="111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ht="12.75" customHeight="1">
      <c r="A549" s="110"/>
      <c r="B549" s="110"/>
      <c r="C549" s="111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ht="12.75" customHeight="1">
      <c r="A550" s="110"/>
      <c r="B550" s="110"/>
      <c r="C550" s="111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ht="12.75" customHeight="1">
      <c r="A551" s="110"/>
      <c r="B551" s="110"/>
      <c r="C551" s="111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ht="12.75" customHeight="1">
      <c r="A552" s="110"/>
      <c r="B552" s="110"/>
      <c r="C552" s="111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ht="12.75" customHeight="1">
      <c r="A553" s="110"/>
      <c r="B553" s="110"/>
      <c r="C553" s="111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ht="12.75" customHeight="1">
      <c r="A554" s="110"/>
      <c r="B554" s="110"/>
      <c r="C554" s="111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ht="12.75" customHeight="1">
      <c r="A555" s="110"/>
      <c r="B555" s="110"/>
      <c r="C555" s="111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ht="12.75" customHeight="1">
      <c r="A556" s="110"/>
      <c r="B556" s="110"/>
      <c r="C556" s="111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ht="12.75" customHeight="1">
      <c r="A557" s="110"/>
      <c r="B557" s="110"/>
      <c r="C557" s="111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ht="12.75" customHeight="1">
      <c r="A558" s="110"/>
      <c r="B558" s="110"/>
      <c r="C558" s="111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ht="12.75" customHeight="1">
      <c r="A559" s="110"/>
      <c r="B559" s="110"/>
      <c r="C559" s="111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ht="12.75" customHeight="1">
      <c r="A560" s="110"/>
      <c r="B560" s="110"/>
      <c r="C560" s="111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ht="12.75" customHeight="1">
      <c r="A561" s="110"/>
      <c r="B561" s="110"/>
      <c r="C561" s="111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ht="12.75" customHeight="1">
      <c r="A562" s="110"/>
      <c r="B562" s="110"/>
      <c r="C562" s="111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ht="12.75" customHeight="1">
      <c r="A563" s="110"/>
      <c r="B563" s="110"/>
      <c r="C563" s="111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ht="12.75" customHeight="1">
      <c r="A564" s="110"/>
      <c r="B564" s="110"/>
      <c r="C564" s="111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ht="12.75" customHeight="1">
      <c r="A565" s="110"/>
      <c r="B565" s="110"/>
      <c r="C565" s="111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ht="12.75" customHeight="1">
      <c r="A566" s="110"/>
      <c r="B566" s="110"/>
      <c r="C566" s="111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ht="12.75" customHeight="1">
      <c r="A567" s="110"/>
      <c r="B567" s="110"/>
      <c r="C567" s="111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ht="12.75" customHeight="1">
      <c r="A568" s="110"/>
      <c r="B568" s="110"/>
      <c r="C568" s="111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ht="12.75" customHeight="1">
      <c r="A569" s="110"/>
      <c r="B569" s="110"/>
      <c r="C569" s="111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ht="12.75" customHeight="1">
      <c r="A570" s="110"/>
      <c r="B570" s="110"/>
      <c r="C570" s="111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ht="12.75" customHeight="1">
      <c r="A571" s="110"/>
      <c r="B571" s="110"/>
      <c r="C571" s="111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ht="12.75" customHeight="1">
      <c r="A572" s="110"/>
      <c r="B572" s="110"/>
      <c r="C572" s="111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ht="12.75" customHeight="1">
      <c r="A573" s="110"/>
      <c r="B573" s="110"/>
      <c r="C573" s="111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ht="12.75" customHeight="1">
      <c r="A574" s="110"/>
      <c r="B574" s="110"/>
      <c r="C574" s="111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ht="12.75" customHeight="1">
      <c r="A575" s="110"/>
      <c r="B575" s="110"/>
      <c r="C575" s="111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ht="12.75" customHeight="1">
      <c r="A576" s="110"/>
      <c r="B576" s="110"/>
      <c r="C576" s="111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ht="12.75" customHeight="1">
      <c r="A577" s="110"/>
      <c r="B577" s="110"/>
      <c r="C577" s="111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ht="12.75" customHeight="1">
      <c r="A578" s="110"/>
      <c r="B578" s="110"/>
      <c r="C578" s="111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ht="12.75" customHeight="1">
      <c r="A579" s="110"/>
      <c r="B579" s="110"/>
      <c r="C579" s="111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ht="12.75" customHeight="1">
      <c r="A580" s="110"/>
      <c r="B580" s="110"/>
      <c r="C580" s="111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ht="12.75" customHeight="1">
      <c r="A581" s="110"/>
      <c r="B581" s="110"/>
      <c r="C581" s="111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ht="12.75" customHeight="1">
      <c r="A582" s="110"/>
      <c r="B582" s="110"/>
      <c r="C582" s="111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ht="12.75" customHeight="1">
      <c r="A583" s="110"/>
      <c r="B583" s="110"/>
      <c r="C583" s="111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ht="12.75" customHeight="1">
      <c r="A584" s="110"/>
      <c r="B584" s="110"/>
      <c r="C584" s="111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ht="12.75" customHeight="1">
      <c r="A585" s="110"/>
      <c r="B585" s="110"/>
      <c r="C585" s="111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ht="12.75" customHeight="1">
      <c r="A586" s="110"/>
      <c r="B586" s="110"/>
      <c r="C586" s="111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ht="12.75" customHeight="1">
      <c r="A587" s="110"/>
      <c r="B587" s="110"/>
      <c r="C587" s="111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ht="12.75" customHeight="1">
      <c r="A588" s="110"/>
      <c r="B588" s="110"/>
      <c r="C588" s="111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ht="12.75" customHeight="1">
      <c r="A589" s="110"/>
      <c r="B589" s="110"/>
      <c r="C589" s="111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ht="12.75" customHeight="1">
      <c r="A590" s="110"/>
      <c r="B590" s="110"/>
      <c r="C590" s="111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ht="12.75" customHeight="1">
      <c r="A591" s="110"/>
      <c r="B591" s="110"/>
      <c r="C591" s="111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ht="12.75" customHeight="1">
      <c r="A592" s="110"/>
      <c r="B592" s="110"/>
      <c r="C592" s="111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ht="12.75" customHeight="1">
      <c r="A593" s="110"/>
      <c r="B593" s="110"/>
      <c r="C593" s="111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ht="12.75" customHeight="1">
      <c r="A594" s="110"/>
      <c r="B594" s="110"/>
      <c r="C594" s="111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ht="12.75" customHeight="1">
      <c r="A595" s="110"/>
      <c r="B595" s="110"/>
      <c r="C595" s="111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ht="12.75" customHeight="1">
      <c r="A596" s="110"/>
      <c r="B596" s="110"/>
      <c r="C596" s="111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ht="12.75" customHeight="1">
      <c r="A597" s="110"/>
      <c r="B597" s="110"/>
      <c r="C597" s="111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ht="12.75" customHeight="1">
      <c r="A598" s="110"/>
      <c r="B598" s="110"/>
      <c r="C598" s="111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ht="12.75" customHeight="1">
      <c r="A599" s="110"/>
      <c r="B599" s="110"/>
      <c r="C599" s="111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ht="12.75" customHeight="1">
      <c r="A600" s="110"/>
      <c r="B600" s="110"/>
      <c r="C600" s="111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ht="12.75" customHeight="1">
      <c r="A601" s="110"/>
      <c r="B601" s="110"/>
      <c r="C601" s="111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ht="12.75" customHeight="1">
      <c r="A602" s="110"/>
      <c r="B602" s="110"/>
      <c r="C602" s="111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ht="12.75" customHeight="1">
      <c r="A603" s="110"/>
      <c r="B603" s="110"/>
      <c r="C603" s="111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ht="12.75" customHeight="1">
      <c r="A604" s="110"/>
      <c r="B604" s="110"/>
      <c r="C604" s="111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ht="12.75" customHeight="1">
      <c r="A605" s="110"/>
      <c r="B605" s="110"/>
      <c r="C605" s="111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ht="12.75" customHeight="1">
      <c r="A606" s="110"/>
      <c r="B606" s="110"/>
      <c r="C606" s="111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ht="12.75" customHeight="1">
      <c r="A607" s="110"/>
      <c r="B607" s="110"/>
      <c r="C607" s="111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ht="12.75" customHeight="1">
      <c r="A608" s="110"/>
      <c r="B608" s="110"/>
      <c r="C608" s="111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ht="12.75" customHeight="1">
      <c r="A609" s="110"/>
      <c r="B609" s="110"/>
      <c r="C609" s="111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ht="12.75" customHeight="1">
      <c r="A610" s="110"/>
      <c r="B610" s="110"/>
      <c r="C610" s="111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ht="12.75" customHeight="1">
      <c r="A611" s="110"/>
      <c r="B611" s="110"/>
      <c r="C611" s="111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ht="12.75" customHeight="1">
      <c r="A612" s="110"/>
      <c r="B612" s="110"/>
      <c r="C612" s="111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ht="12.75" customHeight="1">
      <c r="A613" s="110"/>
      <c r="B613" s="110"/>
      <c r="C613" s="111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ht="12.75" customHeight="1">
      <c r="A614" s="110"/>
      <c r="B614" s="110"/>
      <c r="C614" s="111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ht="12.75" customHeight="1">
      <c r="A615" s="110"/>
      <c r="B615" s="110"/>
      <c r="C615" s="111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ht="12.75" customHeight="1">
      <c r="A616" s="110"/>
      <c r="B616" s="110"/>
      <c r="C616" s="111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ht="12.75" customHeight="1">
      <c r="A617" s="110"/>
      <c r="B617" s="110"/>
      <c r="C617" s="111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ht="12.75" customHeight="1">
      <c r="A618" s="110"/>
      <c r="B618" s="110"/>
      <c r="C618" s="111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ht="12.75" customHeight="1">
      <c r="A619" s="110"/>
      <c r="B619" s="110"/>
      <c r="C619" s="111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ht="12.75" customHeight="1">
      <c r="A620" s="110"/>
      <c r="B620" s="110"/>
      <c r="C620" s="111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ht="12.75" customHeight="1">
      <c r="A621" s="110"/>
      <c r="B621" s="110"/>
      <c r="C621" s="111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ht="12.75" customHeight="1">
      <c r="A622" s="110"/>
      <c r="B622" s="110"/>
      <c r="C622" s="111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ht="12.75" customHeight="1">
      <c r="A623" s="110"/>
      <c r="B623" s="110"/>
      <c r="C623" s="111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ht="12.75" customHeight="1">
      <c r="A624" s="110"/>
      <c r="B624" s="110"/>
      <c r="C624" s="111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ht="12.75" customHeight="1">
      <c r="A625" s="110"/>
      <c r="B625" s="110"/>
      <c r="C625" s="111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ht="12.75" customHeight="1">
      <c r="A626" s="110"/>
      <c r="B626" s="110"/>
      <c r="C626" s="111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ht="12.75" customHeight="1">
      <c r="A627" s="110"/>
      <c r="B627" s="110"/>
      <c r="C627" s="111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ht="12.75" customHeight="1">
      <c r="A628" s="110"/>
      <c r="B628" s="110"/>
      <c r="C628" s="111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ht="12.75" customHeight="1">
      <c r="A629" s="110"/>
      <c r="B629" s="110"/>
      <c r="C629" s="111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ht="12.75" customHeight="1">
      <c r="A630" s="110"/>
      <c r="B630" s="110"/>
      <c r="C630" s="111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ht="12.75" customHeight="1">
      <c r="A631" s="110"/>
      <c r="B631" s="110"/>
      <c r="C631" s="111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ht="12.75" customHeight="1">
      <c r="A632" s="110"/>
      <c r="B632" s="110"/>
      <c r="C632" s="111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ht="12.75" customHeight="1">
      <c r="A633" s="110"/>
      <c r="B633" s="110"/>
      <c r="C633" s="111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ht="12.75" customHeight="1">
      <c r="A634" s="110"/>
      <c r="B634" s="110"/>
      <c r="C634" s="111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ht="12.75" customHeight="1">
      <c r="A635" s="110"/>
      <c r="B635" s="110"/>
      <c r="C635" s="111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ht="12.75" customHeight="1">
      <c r="A636" s="110"/>
      <c r="B636" s="110"/>
      <c r="C636" s="111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ht="12.75" customHeight="1">
      <c r="A637" s="110"/>
      <c r="B637" s="110"/>
      <c r="C637" s="111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ht="12.75" customHeight="1">
      <c r="A638" s="110"/>
      <c r="B638" s="110"/>
      <c r="C638" s="111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ht="12.75" customHeight="1">
      <c r="A639" s="110"/>
      <c r="B639" s="110"/>
      <c r="C639" s="111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ht="12.75" customHeight="1">
      <c r="A640" s="110"/>
      <c r="B640" s="110"/>
      <c r="C640" s="111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ht="12.75" customHeight="1">
      <c r="A641" s="110"/>
      <c r="B641" s="110"/>
      <c r="C641" s="111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ht="12.75" customHeight="1">
      <c r="A642" s="110"/>
      <c r="B642" s="110"/>
      <c r="C642" s="111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ht="12.75" customHeight="1">
      <c r="A643" s="110"/>
      <c r="B643" s="110"/>
      <c r="C643" s="111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ht="12.75" customHeight="1">
      <c r="A644" s="110"/>
      <c r="B644" s="110"/>
      <c r="C644" s="111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ht="12.75" customHeight="1">
      <c r="A645" s="110"/>
      <c r="B645" s="110"/>
      <c r="C645" s="111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ht="12.75" customHeight="1">
      <c r="A646" s="110"/>
      <c r="B646" s="110"/>
      <c r="C646" s="111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ht="12.75" customHeight="1">
      <c r="A647" s="110"/>
      <c r="B647" s="110"/>
      <c r="C647" s="111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ht="12.75" customHeight="1">
      <c r="A648" s="110"/>
      <c r="B648" s="110"/>
      <c r="C648" s="111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ht="12.75" customHeight="1">
      <c r="A649" s="110"/>
      <c r="B649" s="110"/>
      <c r="C649" s="111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ht="12.75" customHeight="1">
      <c r="A650" s="110"/>
      <c r="B650" s="110"/>
      <c r="C650" s="111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ht="12.75" customHeight="1">
      <c r="A651" s="110"/>
      <c r="B651" s="110"/>
      <c r="C651" s="111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ht="12.75" customHeight="1">
      <c r="A652" s="110"/>
      <c r="B652" s="110"/>
      <c r="C652" s="111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ht="12.75" customHeight="1">
      <c r="A653" s="110"/>
      <c r="B653" s="110"/>
      <c r="C653" s="111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ht="12.75" customHeight="1">
      <c r="A654" s="110"/>
      <c r="B654" s="110"/>
      <c r="C654" s="111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ht="12.75" customHeight="1">
      <c r="A655" s="110"/>
      <c r="B655" s="110"/>
      <c r="C655" s="111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ht="12.75" customHeight="1">
      <c r="A656" s="110"/>
      <c r="B656" s="110"/>
      <c r="C656" s="111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ht="12.75" customHeight="1">
      <c r="A657" s="110"/>
      <c r="B657" s="110"/>
      <c r="C657" s="111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ht="12.75" customHeight="1">
      <c r="A658" s="110"/>
      <c r="B658" s="110"/>
      <c r="C658" s="111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ht="12.75" customHeight="1">
      <c r="A659" s="110"/>
      <c r="B659" s="110"/>
      <c r="C659" s="111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ht="12.75" customHeight="1">
      <c r="A660" s="110"/>
      <c r="B660" s="110"/>
      <c r="C660" s="111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ht="12.75" customHeight="1">
      <c r="A661" s="110"/>
      <c r="B661" s="110"/>
      <c r="C661" s="111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ht="12.75" customHeight="1">
      <c r="A662" s="110"/>
      <c r="B662" s="110"/>
      <c r="C662" s="111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ht="12.75" customHeight="1">
      <c r="A663" s="110"/>
      <c r="B663" s="110"/>
      <c r="C663" s="111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ht="12.75" customHeight="1">
      <c r="A664" s="110"/>
      <c r="B664" s="110"/>
      <c r="C664" s="111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ht="12.75" customHeight="1">
      <c r="A665" s="110"/>
      <c r="B665" s="110"/>
      <c r="C665" s="111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ht="12.75" customHeight="1">
      <c r="A666" s="110"/>
      <c r="B666" s="110"/>
      <c r="C666" s="111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ht="12.75" customHeight="1">
      <c r="A667" s="110"/>
      <c r="B667" s="110"/>
      <c r="C667" s="111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ht="12.75" customHeight="1">
      <c r="A668" s="110"/>
      <c r="B668" s="110"/>
      <c r="C668" s="111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ht="12.75" customHeight="1">
      <c r="A669" s="110"/>
      <c r="B669" s="110"/>
      <c r="C669" s="111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ht="12.75" customHeight="1">
      <c r="A670" s="110"/>
      <c r="B670" s="110"/>
      <c r="C670" s="111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ht="12.75" customHeight="1">
      <c r="A671" s="110"/>
      <c r="B671" s="110"/>
      <c r="C671" s="111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ht="12.75" customHeight="1">
      <c r="A672" s="110"/>
      <c r="B672" s="110"/>
      <c r="C672" s="111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ht="12.75" customHeight="1">
      <c r="A673" s="110"/>
      <c r="B673" s="110"/>
      <c r="C673" s="111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ht="12.75" customHeight="1">
      <c r="A674" s="110"/>
      <c r="B674" s="110"/>
      <c r="C674" s="111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ht="12.75" customHeight="1">
      <c r="A675" s="110"/>
      <c r="B675" s="110"/>
      <c r="C675" s="111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ht="12.75" customHeight="1">
      <c r="A676" s="110"/>
      <c r="B676" s="110"/>
      <c r="C676" s="111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ht="12.75" customHeight="1">
      <c r="A677" s="110"/>
      <c r="B677" s="110"/>
      <c r="C677" s="111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ht="12.75" customHeight="1">
      <c r="A678" s="110"/>
      <c r="B678" s="110"/>
      <c r="C678" s="111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ht="12.75" customHeight="1">
      <c r="A679" s="110"/>
      <c r="B679" s="110"/>
      <c r="C679" s="111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ht="12.75" customHeight="1">
      <c r="A680" s="110"/>
      <c r="B680" s="110"/>
      <c r="C680" s="111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ht="12.75" customHeight="1">
      <c r="A681" s="110"/>
      <c r="B681" s="110"/>
      <c r="C681" s="111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ht="12.75" customHeight="1">
      <c r="A682" s="110"/>
      <c r="B682" s="110"/>
      <c r="C682" s="111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ht="12.75" customHeight="1">
      <c r="A683" s="110"/>
      <c r="B683" s="110"/>
      <c r="C683" s="111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ht="12.75" customHeight="1">
      <c r="A684" s="110"/>
      <c r="B684" s="110"/>
      <c r="C684" s="111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ht="12.75" customHeight="1">
      <c r="A685" s="110"/>
      <c r="B685" s="110"/>
      <c r="C685" s="111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ht="12.75" customHeight="1">
      <c r="A686" s="110"/>
      <c r="B686" s="110"/>
      <c r="C686" s="111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ht="12.75" customHeight="1">
      <c r="A687" s="110"/>
      <c r="B687" s="110"/>
      <c r="C687" s="111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ht="12.75" customHeight="1">
      <c r="A688" s="110"/>
      <c r="B688" s="110"/>
      <c r="C688" s="111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ht="12.75" customHeight="1">
      <c r="A689" s="110"/>
      <c r="B689" s="110"/>
      <c r="C689" s="111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ht="12.75" customHeight="1">
      <c r="A690" s="110"/>
      <c r="B690" s="110"/>
      <c r="C690" s="111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ht="12.75" customHeight="1">
      <c r="A691" s="110"/>
      <c r="B691" s="110"/>
      <c r="C691" s="111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ht="12.75" customHeight="1">
      <c r="A692" s="110"/>
      <c r="B692" s="110"/>
      <c r="C692" s="111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ht="12.75" customHeight="1">
      <c r="A693" s="110"/>
      <c r="B693" s="110"/>
      <c r="C693" s="111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ht="12.75" customHeight="1">
      <c r="A694" s="110"/>
      <c r="B694" s="110"/>
      <c r="C694" s="111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ht="12.75" customHeight="1">
      <c r="A695" s="110"/>
      <c r="B695" s="110"/>
      <c r="C695" s="111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ht="12.75" customHeight="1">
      <c r="A696" s="110"/>
      <c r="B696" s="110"/>
      <c r="C696" s="111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ht="12.75" customHeight="1">
      <c r="A697" s="110"/>
      <c r="B697" s="110"/>
      <c r="C697" s="111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ht="12.75" customHeight="1">
      <c r="A698" s="110"/>
      <c r="B698" s="110"/>
      <c r="C698" s="111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ht="12.75" customHeight="1">
      <c r="A699" s="110"/>
      <c r="B699" s="110"/>
      <c r="C699" s="111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ht="12.75" customHeight="1">
      <c r="A700" s="110"/>
      <c r="B700" s="110"/>
      <c r="C700" s="111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ht="12.75" customHeight="1">
      <c r="A701" s="110"/>
      <c r="B701" s="110"/>
      <c r="C701" s="111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ht="12.75" customHeight="1">
      <c r="A702" s="110"/>
      <c r="B702" s="110"/>
      <c r="C702" s="111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ht="12.75" customHeight="1">
      <c r="A703" s="110"/>
      <c r="B703" s="110"/>
      <c r="C703" s="111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ht="12.75" customHeight="1">
      <c r="A704" s="110"/>
      <c r="B704" s="110"/>
      <c r="C704" s="111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ht="12.75" customHeight="1">
      <c r="A705" s="110"/>
      <c r="B705" s="110"/>
      <c r="C705" s="111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ht="12.75" customHeight="1">
      <c r="A706" s="110"/>
      <c r="B706" s="110"/>
      <c r="C706" s="111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ht="12.75" customHeight="1">
      <c r="A707" s="110"/>
      <c r="B707" s="110"/>
      <c r="C707" s="111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ht="12.75" customHeight="1">
      <c r="A708" s="110"/>
      <c r="B708" s="110"/>
      <c r="C708" s="111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ht="12.75" customHeight="1">
      <c r="A709" s="110"/>
      <c r="B709" s="110"/>
      <c r="C709" s="111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ht="12.75" customHeight="1">
      <c r="A710" s="110"/>
      <c r="B710" s="110"/>
      <c r="C710" s="111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ht="12.75" customHeight="1">
      <c r="A711" s="110"/>
      <c r="B711" s="110"/>
      <c r="C711" s="111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ht="12.75" customHeight="1">
      <c r="A712" s="110"/>
      <c r="B712" s="110"/>
      <c r="C712" s="111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ht="12.75" customHeight="1">
      <c r="A713" s="110"/>
      <c r="B713" s="110"/>
      <c r="C713" s="111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ht="12.75" customHeight="1">
      <c r="A714" s="110"/>
      <c r="B714" s="110"/>
      <c r="C714" s="111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ht="12.75" customHeight="1">
      <c r="A715" s="110"/>
      <c r="B715" s="110"/>
      <c r="C715" s="111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ht="12.75" customHeight="1">
      <c r="A716" s="110"/>
      <c r="B716" s="110"/>
      <c r="C716" s="111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ht="12.75" customHeight="1">
      <c r="A717" s="110"/>
      <c r="B717" s="110"/>
      <c r="C717" s="111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ht="12.75" customHeight="1">
      <c r="A718" s="110"/>
      <c r="B718" s="110"/>
      <c r="C718" s="111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ht="12.75" customHeight="1">
      <c r="A719" s="110"/>
      <c r="B719" s="110"/>
      <c r="C719" s="111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ht="12.75" customHeight="1">
      <c r="A720" s="110"/>
      <c r="B720" s="110"/>
      <c r="C720" s="111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ht="12.75" customHeight="1">
      <c r="A721" s="110"/>
      <c r="B721" s="110"/>
      <c r="C721" s="111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ht="12.75" customHeight="1">
      <c r="A722" s="110"/>
      <c r="B722" s="110"/>
      <c r="C722" s="111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ht="12.75" customHeight="1">
      <c r="A723" s="110"/>
      <c r="B723" s="110"/>
      <c r="C723" s="111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ht="12.75" customHeight="1">
      <c r="A724" s="110"/>
      <c r="B724" s="110"/>
      <c r="C724" s="111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ht="12.75" customHeight="1">
      <c r="A725" s="110"/>
      <c r="B725" s="110"/>
      <c r="C725" s="111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ht="12.75" customHeight="1">
      <c r="A726" s="110"/>
      <c r="B726" s="110"/>
      <c r="C726" s="111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ht="12.75" customHeight="1">
      <c r="A727" s="110"/>
      <c r="B727" s="110"/>
      <c r="C727" s="111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ht="12.75" customHeight="1">
      <c r="A728" s="110"/>
      <c r="B728" s="110"/>
      <c r="C728" s="111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ht="12.75" customHeight="1">
      <c r="A729" s="110"/>
      <c r="B729" s="110"/>
      <c r="C729" s="111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ht="12.75" customHeight="1">
      <c r="A730" s="110"/>
      <c r="B730" s="110"/>
      <c r="C730" s="111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ht="12.75" customHeight="1">
      <c r="A731" s="110"/>
      <c r="B731" s="110"/>
      <c r="C731" s="111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ht="12.75" customHeight="1">
      <c r="A732" s="110"/>
      <c r="B732" s="110"/>
      <c r="C732" s="111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ht="12.75" customHeight="1">
      <c r="A733" s="110"/>
      <c r="B733" s="110"/>
      <c r="C733" s="111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ht="12.75" customHeight="1">
      <c r="A734" s="110"/>
      <c r="B734" s="110"/>
      <c r="C734" s="111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ht="12.75" customHeight="1">
      <c r="A735" s="110"/>
      <c r="B735" s="110"/>
      <c r="C735" s="111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ht="12.75" customHeight="1">
      <c r="A736" s="110"/>
      <c r="B736" s="110"/>
      <c r="C736" s="111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ht="12.75" customHeight="1">
      <c r="A737" s="110"/>
      <c r="B737" s="110"/>
      <c r="C737" s="111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ht="12.75" customHeight="1">
      <c r="A738" s="110"/>
      <c r="B738" s="110"/>
      <c r="C738" s="111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ht="12.75" customHeight="1">
      <c r="A739" s="110"/>
      <c r="B739" s="110"/>
      <c r="C739" s="111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ht="12.75" customHeight="1">
      <c r="A740" s="110"/>
      <c r="B740" s="110"/>
      <c r="C740" s="111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ht="12.75" customHeight="1">
      <c r="A741" s="110"/>
      <c r="B741" s="110"/>
      <c r="C741" s="111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ht="12.75" customHeight="1">
      <c r="A742" s="110"/>
      <c r="B742" s="110"/>
      <c r="C742" s="111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ht="12.75" customHeight="1">
      <c r="A743" s="110"/>
      <c r="B743" s="110"/>
      <c r="C743" s="111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ht="12.75" customHeight="1">
      <c r="A744" s="110"/>
      <c r="B744" s="110"/>
      <c r="C744" s="111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ht="12.75" customHeight="1">
      <c r="A745" s="110"/>
      <c r="B745" s="110"/>
      <c r="C745" s="111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ht="12.75" customHeight="1">
      <c r="A746" s="110"/>
      <c r="B746" s="110"/>
      <c r="C746" s="111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ht="12.75" customHeight="1">
      <c r="A747" s="110"/>
      <c r="B747" s="110"/>
      <c r="C747" s="111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ht="12.75" customHeight="1">
      <c r="A748" s="110"/>
      <c r="B748" s="110"/>
      <c r="C748" s="111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ht="12.75" customHeight="1">
      <c r="A749" s="110"/>
      <c r="B749" s="110"/>
      <c r="C749" s="111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ht="12.75" customHeight="1">
      <c r="A750" s="110"/>
      <c r="B750" s="110"/>
      <c r="C750" s="111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ht="12.75" customHeight="1">
      <c r="A751" s="110"/>
      <c r="B751" s="110"/>
      <c r="C751" s="111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ht="12.75" customHeight="1">
      <c r="A752" s="110"/>
      <c r="B752" s="110"/>
      <c r="C752" s="111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ht="12.75" customHeight="1">
      <c r="A753" s="110"/>
      <c r="B753" s="110"/>
      <c r="C753" s="111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ht="12.75" customHeight="1">
      <c r="A754" s="110"/>
      <c r="B754" s="110"/>
      <c r="C754" s="111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ht="12.75" customHeight="1">
      <c r="A755" s="110"/>
      <c r="B755" s="110"/>
      <c r="C755" s="111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ht="12.75" customHeight="1">
      <c r="A756" s="110"/>
      <c r="B756" s="110"/>
      <c r="C756" s="111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ht="12.75" customHeight="1">
      <c r="A757" s="110"/>
      <c r="B757" s="110"/>
      <c r="C757" s="111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ht="12.75" customHeight="1">
      <c r="A758" s="110"/>
      <c r="B758" s="110"/>
      <c r="C758" s="111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ht="12.75" customHeight="1">
      <c r="A759" s="110"/>
      <c r="B759" s="110"/>
      <c r="C759" s="111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ht="12.75" customHeight="1">
      <c r="A760" s="110"/>
      <c r="B760" s="110"/>
      <c r="C760" s="111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ht="12.75" customHeight="1">
      <c r="A761" s="110"/>
      <c r="B761" s="110"/>
      <c r="C761" s="111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ht="12.75" customHeight="1">
      <c r="A762" s="110"/>
      <c r="B762" s="110"/>
      <c r="C762" s="111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ht="12.75" customHeight="1">
      <c r="A763" s="110"/>
      <c r="B763" s="110"/>
      <c r="C763" s="111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ht="12.75" customHeight="1">
      <c r="A764" s="110"/>
      <c r="B764" s="110"/>
      <c r="C764" s="111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ht="12.75" customHeight="1">
      <c r="A765" s="110"/>
      <c r="B765" s="110"/>
      <c r="C765" s="111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ht="12.75" customHeight="1">
      <c r="A766" s="110"/>
      <c r="B766" s="110"/>
      <c r="C766" s="111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ht="12.75" customHeight="1">
      <c r="A767" s="110"/>
      <c r="B767" s="110"/>
      <c r="C767" s="111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ht="12.75" customHeight="1">
      <c r="A768" s="110"/>
      <c r="B768" s="110"/>
      <c r="C768" s="111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ht="12.75" customHeight="1">
      <c r="A769" s="110"/>
      <c r="B769" s="110"/>
      <c r="C769" s="111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ht="12.75" customHeight="1">
      <c r="A770" s="110"/>
      <c r="B770" s="110"/>
      <c r="C770" s="111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ht="12.75" customHeight="1">
      <c r="A771" s="110"/>
      <c r="B771" s="110"/>
      <c r="C771" s="111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ht="12.75" customHeight="1">
      <c r="A772" s="110"/>
      <c r="B772" s="110"/>
      <c r="C772" s="111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ht="12.75" customHeight="1">
      <c r="A773" s="110"/>
      <c r="B773" s="110"/>
      <c r="C773" s="111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ht="12.75" customHeight="1">
      <c r="A774" s="110"/>
      <c r="B774" s="110"/>
      <c r="C774" s="111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ht="12.75" customHeight="1">
      <c r="A775" s="110"/>
      <c r="B775" s="110"/>
      <c r="C775" s="111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ht="12.75" customHeight="1">
      <c r="A776" s="110"/>
      <c r="B776" s="110"/>
      <c r="C776" s="111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ht="12.75" customHeight="1">
      <c r="A777" s="110"/>
      <c r="B777" s="110"/>
      <c r="C777" s="111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ht="12.75" customHeight="1">
      <c r="A778" s="110"/>
      <c r="B778" s="110"/>
      <c r="C778" s="111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ht="12.75" customHeight="1">
      <c r="A779" s="110"/>
      <c r="B779" s="110"/>
      <c r="C779" s="111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ht="12.75" customHeight="1">
      <c r="A780" s="110"/>
      <c r="B780" s="110"/>
      <c r="C780" s="111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ht="12.75" customHeight="1">
      <c r="A781" s="110"/>
      <c r="B781" s="110"/>
      <c r="C781" s="111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ht="12.75" customHeight="1">
      <c r="A782" s="110"/>
      <c r="B782" s="110"/>
      <c r="C782" s="111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ht="12.75" customHeight="1">
      <c r="A783" s="110"/>
      <c r="B783" s="110"/>
      <c r="C783" s="111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ht="12.75" customHeight="1">
      <c r="A784" s="110"/>
      <c r="B784" s="110"/>
      <c r="C784" s="111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ht="12.75" customHeight="1">
      <c r="A785" s="110"/>
      <c r="B785" s="110"/>
      <c r="C785" s="111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ht="12.75" customHeight="1">
      <c r="A786" s="110"/>
      <c r="B786" s="110"/>
      <c r="C786" s="111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ht="12.75" customHeight="1">
      <c r="A787" s="110"/>
      <c r="B787" s="110"/>
      <c r="C787" s="111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ht="12.75" customHeight="1">
      <c r="A788" s="110"/>
      <c r="B788" s="110"/>
      <c r="C788" s="111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ht="12.75" customHeight="1">
      <c r="A789" s="110"/>
      <c r="B789" s="110"/>
      <c r="C789" s="111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ht="12.75" customHeight="1">
      <c r="A790" s="110"/>
      <c r="B790" s="110"/>
      <c r="C790" s="111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ht="12.75" customHeight="1">
      <c r="A791" s="110"/>
      <c r="B791" s="110"/>
      <c r="C791" s="111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ht="12.75" customHeight="1">
      <c r="A792" s="110"/>
      <c r="B792" s="110"/>
      <c r="C792" s="111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ht="12.75" customHeight="1">
      <c r="A793" s="110"/>
      <c r="B793" s="110"/>
      <c r="C793" s="111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ht="12.75" customHeight="1">
      <c r="A794" s="110"/>
      <c r="B794" s="110"/>
      <c r="C794" s="111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ht="12.75" customHeight="1">
      <c r="A795" s="110"/>
      <c r="B795" s="110"/>
      <c r="C795" s="111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ht="12.75" customHeight="1">
      <c r="A796" s="110"/>
      <c r="B796" s="110"/>
      <c r="C796" s="111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ht="12.75" customHeight="1">
      <c r="A797" s="110"/>
      <c r="B797" s="110"/>
      <c r="C797" s="111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ht="12.75" customHeight="1">
      <c r="A798" s="110"/>
      <c r="B798" s="110"/>
      <c r="C798" s="111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ht="12.75" customHeight="1">
      <c r="A799" s="110"/>
      <c r="B799" s="110"/>
      <c r="C799" s="111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ht="12.75" customHeight="1">
      <c r="A800" s="110"/>
      <c r="B800" s="110"/>
      <c r="C800" s="111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ht="12.75" customHeight="1">
      <c r="A801" s="110"/>
      <c r="B801" s="110"/>
      <c r="C801" s="111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ht="12.75" customHeight="1">
      <c r="A802" s="110"/>
      <c r="B802" s="110"/>
      <c r="C802" s="111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ht="12.75" customHeight="1">
      <c r="A803" s="110"/>
      <c r="B803" s="110"/>
      <c r="C803" s="111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ht="12.75" customHeight="1">
      <c r="A804" s="110"/>
      <c r="B804" s="110"/>
      <c r="C804" s="111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ht="12.75" customHeight="1">
      <c r="A805" s="110"/>
      <c r="B805" s="110"/>
      <c r="C805" s="111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ht="12.75" customHeight="1">
      <c r="A806" s="110"/>
      <c r="B806" s="110"/>
      <c r="C806" s="111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ht="12.75" customHeight="1">
      <c r="A807" s="110"/>
      <c r="B807" s="110"/>
      <c r="C807" s="111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ht="12.75" customHeight="1">
      <c r="A808" s="110"/>
      <c r="B808" s="110"/>
      <c r="C808" s="111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ht="12.75" customHeight="1">
      <c r="A809" s="110"/>
      <c r="B809" s="110"/>
      <c r="C809" s="111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ht="12.75" customHeight="1">
      <c r="A810" s="110"/>
      <c r="B810" s="110"/>
      <c r="C810" s="111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ht="12.75" customHeight="1">
      <c r="A811" s="110"/>
      <c r="B811" s="110"/>
      <c r="C811" s="111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ht="12.75" customHeight="1">
      <c r="A812" s="110"/>
      <c r="B812" s="110"/>
      <c r="C812" s="111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ht="12.75" customHeight="1">
      <c r="A813" s="110"/>
      <c r="B813" s="110"/>
      <c r="C813" s="111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ht="12.75" customHeight="1">
      <c r="A814" s="110"/>
      <c r="B814" s="110"/>
      <c r="C814" s="111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ht="12.75" customHeight="1">
      <c r="A815" s="110"/>
      <c r="B815" s="110"/>
      <c r="C815" s="111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ht="12.75" customHeight="1">
      <c r="A816" s="110"/>
      <c r="B816" s="110"/>
      <c r="C816" s="111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ht="12.75" customHeight="1">
      <c r="A817" s="110"/>
      <c r="B817" s="110"/>
      <c r="C817" s="111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ht="12.75" customHeight="1">
      <c r="A818" s="110"/>
      <c r="B818" s="110"/>
      <c r="C818" s="111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ht="12.75" customHeight="1">
      <c r="A819" s="110"/>
      <c r="B819" s="110"/>
      <c r="C819" s="111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ht="12.75" customHeight="1">
      <c r="A820" s="110"/>
      <c r="B820" s="110"/>
      <c r="C820" s="111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ht="12.75" customHeight="1">
      <c r="A821" s="110"/>
      <c r="B821" s="110"/>
      <c r="C821" s="111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ht="12.75" customHeight="1">
      <c r="A822" s="110"/>
      <c r="B822" s="110"/>
      <c r="C822" s="111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ht="12.75" customHeight="1">
      <c r="A823" s="110"/>
      <c r="B823" s="110"/>
      <c r="C823" s="111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ht="12.75" customHeight="1">
      <c r="A824" s="110"/>
      <c r="B824" s="110"/>
      <c r="C824" s="111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ht="12.75" customHeight="1">
      <c r="A825" s="110"/>
      <c r="B825" s="110"/>
      <c r="C825" s="111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ht="12.75" customHeight="1">
      <c r="A826" s="110"/>
      <c r="B826" s="110"/>
      <c r="C826" s="111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ht="12.75" customHeight="1">
      <c r="A827" s="110"/>
      <c r="B827" s="110"/>
      <c r="C827" s="111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ht="12.75" customHeight="1">
      <c r="A828" s="110"/>
      <c r="B828" s="110"/>
      <c r="C828" s="111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ht="12.75" customHeight="1">
      <c r="A829" s="110"/>
      <c r="B829" s="110"/>
      <c r="C829" s="111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ht="12.75" customHeight="1">
      <c r="A830" s="110"/>
      <c r="B830" s="110"/>
      <c r="C830" s="111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ht="12.75" customHeight="1">
      <c r="A831" s="110"/>
      <c r="B831" s="110"/>
      <c r="C831" s="111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ht="12.75" customHeight="1">
      <c r="A832" s="110"/>
      <c r="B832" s="110"/>
      <c r="C832" s="111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ht="12.75" customHeight="1">
      <c r="A833" s="110"/>
      <c r="B833" s="110"/>
      <c r="C833" s="111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ht="12.75" customHeight="1">
      <c r="A834" s="110"/>
      <c r="B834" s="110"/>
      <c r="C834" s="111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ht="12.75" customHeight="1">
      <c r="A835" s="110"/>
      <c r="B835" s="110"/>
      <c r="C835" s="111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ht="12.75" customHeight="1">
      <c r="A836" s="110"/>
      <c r="B836" s="110"/>
      <c r="C836" s="111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ht="12.75" customHeight="1">
      <c r="A837" s="110"/>
      <c r="B837" s="110"/>
      <c r="C837" s="111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ht="12.75" customHeight="1">
      <c r="A838" s="110"/>
      <c r="B838" s="110"/>
      <c r="C838" s="111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ht="12.75" customHeight="1">
      <c r="A839" s="110"/>
      <c r="B839" s="110"/>
      <c r="C839" s="111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ht="12.75" customHeight="1">
      <c r="A840" s="110"/>
      <c r="B840" s="110"/>
      <c r="C840" s="111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ht="12.75" customHeight="1">
      <c r="A841" s="110"/>
      <c r="B841" s="110"/>
      <c r="C841" s="111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ht="12.75" customHeight="1">
      <c r="A842" s="110"/>
      <c r="B842" s="110"/>
      <c r="C842" s="111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ht="12.75" customHeight="1">
      <c r="A843" s="110"/>
      <c r="B843" s="110"/>
      <c r="C843" s="111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ht="12.75" customHeight="1">
      <c r="A844" s="110"/>
      <c r="B844" s="110"/>
      <c r="C844" s="111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ht="12.75" customHeight="1">
      <c r="A845" s="110"/>
      <c r="B845" s="110"/>
      <c r="C845" s="111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ht="12.75" customHeight="1">
      <c r="A846" s="110"/>
      <c r="B846" s="110"/>
      <c r="C846" s="111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ht="12.75" customHeight="1">
      <c r="A847" s="110"/>
      <c r="B847" s="110"/>
      <c r="C847" s="111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ht="12.75" customHeight="1">
      <c r="A848" s="110"/>
      <c r="B848" s="110"/>
      <c r="C848" s="111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ht="12.75" customHeight="1">
      <c r="A849" s="110"/>
      <c r="B849" s="110"/>
      <c r="C849" s="111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ht="12.75" customHeight="1">
      <c r="A850" s="110"/>
      <c r="B850" s="110"/>
      <c r="C850" s="111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ht="12.75" customHeight="1">
      <c r="A851" s="110"/>
      <c r="B851" s="110"/>
      <c r="C851" s="111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ht="12.75" customHeight="1">
      <c r="A852" s="110"/>
      <c r="B852" s="110"/>
      <c r="C852" s="111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ht="12.75" customHeight="1">
      <c r="A853" s="110"/>
      <c r="B853" s="110"/>
      <c r="C853" s="111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ht="12.75" customHeight="1">
      <c r="A854" s="110"/>
      <c r="B854" s="110"/>
      <c r="C854" s="111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ht="12.75" customHeight="1">
      <c r="A855" s="110"/>
      <c r="B855" s="110"/>
      <c r="C855" s="111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ht="12.75" customHeight="1">
      <c r="A856" s="110"/>
      <c r="B856" s="110"/>
      <c r="C856" s="111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ht="12.75" customHeight="1">
      <c r="A857" s="110"/>
      <c r="B857" s="110"/>
      <c r="C857" s="111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ht="12.75" customHeight="1">
      <c r="A858" s="110"/>
      <c r="B858" s="110"/>
      <c r="C858" s="111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ht="12.75" customHeight="1">
      <c r="A859" s="110"/>
      <c r="B859" s="110"/>
      <c r="C859" s="111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ht="12.75" customHeight="1">
      <c r="A860" s="110"/>
      <c r="B860" s="110"/>
      <c r="C860" s="111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ht="12.75" customHeight="1">
      <c r="A861" s="110"/>
      <c r="B861" s="110"/>
      <c r="C861" s="111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ht="12.75" customHeight="1">
      <c r="A862" s="110"/>
      <c r="B862" s="110"/>
      <c r="C862" s="111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ht="12.75" customHeight="1">
      <c r="A863" s="110"/>
      <c r="B863" s="110"/>
      <c r="C863" s="111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ht="12.75" customHeight="1">
      <c r="A864" s="110"/>
      <c r="B864" s="110"/>
      <c r="C864" s="111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ht="12.75" customHeight="1">
      <c r="A865" s="110"/>
      <c r="B865" s="110"/>
      <c r="C865" s="111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ht="12.75" customHeight="1">
      <c r="A866" s="110"/>
      <c r="B866" s="110"/>
      <c r="C866" s="111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ht="12.75" customHeight="1">
      <c r="A867" s="110"/>
      <c r="B867" s="110"/>
      <c r="C867" s="111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ht="12.75" customHeight="1">
      <c r="A868" s="110"/>
      <c r="B868" s="110"/>
      <c r="C868" s="111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ht="12.75" customHeight="1">
      <c r="A869" s="110"/>
      <c r="B869" s="110"/>
      <c r="C869" s="111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ht="12.75" customHeight="1">
      <c r="A870" s="110"/>
      <c r="B870" s="110"/>
      <c r="C870" s="111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ht="12.75" customHeight="1">
      <c r="A871" s="110"/>
      <c r="B871" s="110"/>
      <c r="C871" s="111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ht="12.75" customHeight="1">
      <c r="A872" s="110"/>
      <c r="B872" s="110"/>
      <c r="C872" s="111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ht="12.75" customHeight="1">
      <c r="A873" s="110"/>
      <c r="B873" s="110"/>
      <c r="C873" s="111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ht="12.75" customHeight="1">
      <c r="A874" s="110"/>
      <c r="B874" s="110"/>
      <c r="C874" s="111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ht="12.75" customHeight="1">
      <c r="A875" s="110"/>
      <c r="B875" s="110"/>
      <c r="C875" s="111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ht="12.75" customHeight="1">
      <c r="A876" s="110"/>
      <c r="B876" s="110"/>
      <c r="C876" s="111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ht="12.75" customHeight="1">
      <c r="A877" s="110"/>
      <c r="B877" s="110"/>
      <c r="C877" s="111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ht="12.75" customHeight="1">
      <c r="A878" s="110"/>
      <c r="B878" s="110"/>
      <c r="C878" s="111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ht="12.75" customHeight="1">
      <c r="A879" s="110"/>
      <c r="B879" s="110"/>
      <c r="C879" s="111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ht="12.75" customHeight="1">
      <c r="A880" s="110"/>
      <c r="B880" s="110"/>
      <c r="C880" s="111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ht="12.75" customHeight="1">
      <c r="A881" s="110"/>
      <c r="B881" s="110"/>
      <c r="C881" s="111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ht="12.75" customHeight="1">
      <c r="A882" s="110"/>
      <c r="B882" s="110"/>
      <c r="C882" s="111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ht="12.75" customHeight="1">
      <c r="A883" s="110"/>
      <c r="B883" s="110"/>
      <c r="C883" s="111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ht="12.75" customHeight="1">
      <c r="A884" s="110"/>
      <c r="B884" s="110"/>
      <c r="C884" s="111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ht="12.75" customHeight="1">
      <c r="A885" s="110"/>
      <c r="B885" s="110"/>
      <c r="C885" s="111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ht="12.75" customHeight="1">
      <c r="A886" s="110"/>
      <c r="B886" s="110"/>
      <c r="C886" s="111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ht="12.75" customHeight="1">
      <c r="A887" s="110"/>
      <c r="B887" s="110"/>
      <c r="C887" s="111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ht="12.75" customHeight="1">
      <c r="A888" s="110"/>
      <c r="B888" s="110"/>
      <c r="C888" s="111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ht="12.75" customHeight="1">
      <c r="A889" s="110"/>
      <c r="B889" s="110"/>
      <c r="C889" s="111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ht="12.75" customHeight="1">
      <c r="A890" s="110"/>
      <c r="B890" s="110"/>
      <c r="C890" s="111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ht="12.75" customHeight="1">
      <c r="A891" s="110"/>
      <c r="B891" s="110"/>
      <c r="C891" s="111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ht="12.75" customHeight="1">
      <c r="A892" s="110"/>
      <c r="B892" s="110"/>
      <c r="C892" s="111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ht="12.75" customHeight="1">
      <c r="A893" s="110"/>
      <c r="B893" s="110"/>
      <c r="C893" s="111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ht="12.75" customHeight="1">
      <c r="A894" s="110"/>
      <c r="B894" s="110"/>
      <c r="C894" s="111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ht="12.75" customHeight="1">
      <c r="A895" s="110"/>
      <c r="B895" s="110"/>
      <c r="C895" s="111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ht="12.75" customHeight="1">
      <c r="A896" s="110"/>
      <c r="B896" s="110"/>
      <c r="C896" s="111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ht="12.75" customHeight="1">
      <c r="A897" s="110"/>
      <c r="B897" s="110"/>
      <c r="C897" s="111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ht="12.75" customHeight="1">
      <c r="A898" s="110"/>
      <c r="B898" s="110"/>
      <c r="C898" s="111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ht="12.75" customHeight="1">
      <c r="A899" s="110"/>
      <c r="B899" s="110"/>
      <c r="C899" s="111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ht="12.75" customHeight="1">
      <c r="A900" s="110"/>
      <c r="B900" s="110"/>
      <c r="C900" s="111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ht="12.75" customHeight="1">
      <c r="A901" s="110"/>
      <c r="B901" s="110"/>
      <c r="C901" s="111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ht="12.75" customHeight="1">
      <c r="A902" s="110"/>
      <c r="B902" s="110"/>
      <c r="C902" s="111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ht="12.75" customHeight="1">
      <c r="A903" s="110"/>
      <c r="B903" s="110"/>
      <c r="C903" s="111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ht="12.75" customHeight="1">
      <c r="A904" s="110"/>
      <c r="B904" s="110"/>
      <c r="C904" s="111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ht="12.75" customHeight="1">
      <c r="A905" s="110"/>
      <c r="B905" s="110"/>
      <c r="C905" s="111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ht="12.75" customHeight="1">
      <c r="A906" s="110"/>
      <c r="B906" s="110"/>
      <c r="C906" s="111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ht="12.75" customHeight="1">
      <c r="A907" s="110"/>
      <c r="B907" s="110"/>
      <c r="C907" s="111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ht="12.75" customHeight="1">
      <c r="A908" s="110"/>
      <c r="B908" s="110"/>
      <c r="C908" s="111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ht="12.75" customHeight="1">
      <c r="A909" s="110"/>
      <c r="B909" s="110"/>
      <c r="C909" s="111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ht="12.75" customHeight="1">
      <c r="A910" s="110"/>
      <c r="B910" s="110"/>
      <c r="C910" s="111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ht="12.75" customHeight="1">
      <c r="A911" s="110"/>
      <c r="B911" s="110"/>
      <c r="C911" s="111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ht="12.75" customHeight="1">
      <c r="A912" s="110"/>
      <c r="B912" s="110"/>
      <c r="C912" s="111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ht="12.75" customHeight="1">
      <c r="A913" s="110"/>
      <c r="B913" s="110"/>
      <c r="C913" s="111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ht="12.75" customHeight="1">
      <c r="A914" s="110"/>
      <c r="B914" s="110"/>
      <c r="C914" s="111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ht="12.75" customHeight="1">
      <c r="A915" s="110"/>
      <c r="B915" s="110"/>
      <c r="C915" s="111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ht="12.75" customHeight="1">
      <c r="A916" s="110"/>
      <c r="B916" s="110"/>
      <c r="C916" s="111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ht="12.75" customHeight="1">
      <c r="A917" s="110"/>
      <c r="B917" s="110"/>
      <c r="C917" s="111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ht="12.75" customHeight="1">
      <c r="A918" s="110"/>
      <c r="B918" s="110"/>
      <c r="C918" s="111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ht="12.75" customHeight="1">
      <c r="A919" s="110"/>
      <c r="B919" s="110"/>
      <c r="C919" s="111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ht="12.75" customHeight="1">
      <c r="A920" s="110"/>
      <c r="B920" s="110"/>
      <c r="C920" s="111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ht="12.75" customHeight="1">
      <c r="A921" s="110"/>
      <c r="B921" s="110"/>
      <c r="C921" s="111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ht="12.75" customHeight="1">
      <c r="A922" s="110"/>
      <c r="B922" s="110"/>
      <c r="C922" s="111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ht="12.75" customHeight="1">
      <c r="A923" s="110"/>
      <c r="B923" s="110"/>
      <c r="C923" s="111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ht="12.75" customHeight="1">
      <c r="A924" s="110"/>
      <c r="B924" s="110"/>
      <c r="C924" s="111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ht="12.75" customHeight="1">
      <c r="A925" s="110"/>
      <c r="B925" s="110"/>
      <c r="C925" s="111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ht="12.75" customHeight="1">
      <c r="A926" s="110"/>
      <c r="B926" s="110"/>
      <c r="C926" s="111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ht="12.75" customHeight="1">
      <c r="A927" s="110"/>
      <c r="B927" s="110"/>
      <c r="C927" s="111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ht="12.75" customHeight="1">
      <c r="A928" s="110"/>
      <c r="B928" s="110"/>
      <c r="C928" s="111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ht="12.75" customHeight="1">
      <c r="A929" s="110"/>
      <c r="B929" s="110"/>
      <c r="C929" s="111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ht="12.75" customHeight="1">
      <c r="A930" s="110"/>
      <c r="B930" s="110"/>
      <c r="C930" s="111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ht="12.75" customHeight="1">
      <c r="A931" s="110"/>
      <c r="B931" s="110"/>
      <c r="C931" s="111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ht="12.75" customHeight="1">
      <c r="A932" s="110"/>
      <c r="B932" s="110"/>
      <c r="C932" s="111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ht="12.75" customHeight="1">
      <c r="A933" s="110"/>
      <c r="B933" s="110"/>
      <c r="C933" s="111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ht="12.75" customHeight="1">
      <c r="A934" s="110"/>
      <c r="B934" s="110"/>
      <c r="C934" s="111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ht="12.75" customHeight="1">
      <c r="A935" s="110"/>
      <c r="B935" s="110"/>
      <c r="C935" s="111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ht="12.75" customHeight="1">
      <c r="A936" s="110"/>
      <c r="B936" s="110"/>
      <c r="C936" s="111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ht="12.75" customHeight="1">
      <c r="A937" s="110"/>
      <c r="B937" s="110"/>
      <c r="C937" s="111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ht="12.75" customHeight="1">
      <c r="A938" s="110"/>
      <c r="B938" s="110"/>
      <c r="C938" s="111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ht="12.75" customHeight="1">
      <c r="A939" s="110"/>
      <c r="B939" s="110"/>
      <c r="C939" s="111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ht="12.75" customHeight="1">
      <c r="A940" s="110"/>
      <c r="B940" s="110"/>
      <c r="C940" s="111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ht="12.75" customHeight="1">
      <c r="A941" s="110"/>
      <c r="B941" s="110"/>
      <c r="C941" s="111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ht="12.75" customHeight="1">
      <c r="A942" s="110"/>
      <c r="B942" s="110"/>
      <c r="C942" s="111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ht="12.75" customHeight="1">
      <c r="A943" s="110"/>
      <c r="B943" s="110"/>
      <c r="C943" s="111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ht="12.75" customHeight="1">
      <c r="A944" s="110"/>
      <c r="B944" s="110"/>
      <c r="C944" s="111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ht="12.75" customHeight="1">
      <c r="A945" s="110"/>
      <c r="B945" s="110"/>
      <c r="C945" s="111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ht="12.75" customHeight="1">
      <c r="A946" s="110"/>
      <c r="B946" s="110"/>
      <c r="C946" s="111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ht="12.75" customHeight="1">
      <c r="A947" s="110"/>
      <c r="B947" s="110"/>
      <c r="C947" s="111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ht="12.75" customHeight="1">
      <c r="A948" s="110"/>
      <c r="B948" s="110"/>
      <c r="C948" s="111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ht="12.75" customHeight="1">
      <c r="A949" s="110"/>
      <c r="B949" s="110"/>
      <c r="C949" s="111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ht="12.75" customHeight="1">
      <c r="A950" s="110"/>
      <c r="B950" s="110"/>
      <c r="C950" s="111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ht="12.75" customHeight="1">
      <c r="A951" s="110"/>
      <c r="B951" s="110"/>
      <c r="C951" s="111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ht="12.75" customHeight="1">
      <c r="A952" s="110"/>
      <c r="B952" s="110"/>
      <c r="C952" s="111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ht="12.75" customHeight="1">
      <c r="A953" s="110"/>
      <c r="B953" s="110"/>
      <c r="C953" s="111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ht="12.75" customHeight="1">
      <c r="A954" s="110"/>
      <c r="B954" s="110"/>
      <c r="C954" s="111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ht="12.75" customHeight="1">
      <c r="A955" s="110"/>
      <c r="B955" s="110"/>
      <c r="C955" s="111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ht="12.75" customHeight="1">
      <c r="A956" s="110"/>
      <c r="B956" s="110"/>
      <c r="C956" s="111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ht="12.75" customHeight="1">
      <c r="A957" s="110"/>
      <c r="B957" s="110"/>
      <c r="C957" s="111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ht="12.75" customHeight="1">
      <c r="A958" s="110"/>
      <c r="B958" s="110"/>
      <c r="C958" s="111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ht="12.75" customHeight="1">
      <c r="A959" s="110"/>
      <c r="B959" s="110"/>
      <c r="C959" s="111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ht="12.75" customHeight="1">
      <c r="A960" s="110"/>
      <c r="B960" s="110"/>
      <c r="C960" s="111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ht="12.75" customHeight="1">
      <c r="A961" s="110"/>
      <c r="B961" s="110"/>
      <c r="C961" s="111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ht="12.75" customHeight="1">
      <c r="A962" s="110"/>
      <c r="B962" s="110"/>
      <c r="C962" s="111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ht="12.75" customHeight="1">
      <c r="A963" s="110"/>
      <c r="B963" s="110"/>
      <c r="C963" s="111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ht="12.75" customHeight="1">
      <c r="A964" s="110"/>
      <c r="B964" s="110"/>
      <c r="C964" s="111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ht="12.75" customHeight="1">
      <c r="A965" s="110"/>
      <c r="B965" s="110"/>
      <c r="C965" s="111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ht="12.75" customHeight="1">
      <c r="A966" s="110"/>
      <c r="B966" s="110"/>
      <c r="C966" s="111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ht="12.75" customHeight="1">
      <c r="A967" s="110"/>
      <c r="B967" s="110"/>
      <c r="C967" s="111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ht="12.75" customHeight="1">
      <c r="A968" s="110"/>
      <c r="B968" s="110"/>
      <c r="C968" s="111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ht="12.75" customHeight="1">
      <c r="A969" s="110"/>
      <c r="B969" s="110"/>
      <c r="C969" s="111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ht="12.75" customHeight="1">
      <c r="A970" s="110"/>
      <c r="B970" s="110"/>
      <c r="C970" s="111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ht="12.75" customHeight="1">
      <c r="A971" s="110"/>
      <c r="B971" s="110"/>
      <c r="C971" s="111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ht="12.75" customHeight="1">
      <c r="A972" s="110"/>
      <c r="B972" s="110"/>
      <c r="C972" s="111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ht="12.75" customHeight="1">
      <c r="A973" s="110"/>
      <c r="B973" s="110"/>
      <c r="C973" s="111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ht="12.75" customHeight="1">
      <c r="A974" s="110"/>
      <c r="B974" s="110"/>
      <c r="C974" s="111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ht="12.75" customHeight="1">
      <c r="A975" s="110"/>
      <c r="B975" s="110"/>
      <c r="C975" s="111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ht="12.75" customHeight="1">
      <c r="A976" s="110"/>
      <c r="B976" s="110"/>
      <c r="C976" s="111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ht="12.75" customHeight="1">
      <c r="A977" s="110"/>
      <c r="B977" s="110"/>
      <c r="C977" s="111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ht="12.75" customHeight="1">
      <c r="A978" s="110"/>
      <c r="B978" s="110"/>
      <c r="C978" s="111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ht="12.75" customHeight="1">
      <c r="A979" s="110"/>
      <c r="B979" s="110"/>
      <c r="C979" s="111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ht="12.75" customHeight="1">
      <c r="A980" s="110"/>
      <c r="B980" s="110"/>
      <c r="C980" s="111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ht="12.75" customHeight="1">
      <c r="A981" s="110"/>
      <c r="B981" s="110"/>
      <c r="C981" s="111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ht="12.75" customHeight="1">
      <c r="A982" s="110"/>
      <c r="B982" s="110"/>
      <c r="C982" s="111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ht="12.75" customHeight="1">
      <c r="A983" s="110"/>
      <c r="B983" s="110"/>
      <c r="C983" s="111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ht="12.75" customHeight="1">
      <c r="A984" s="110"/>
      <c r="B984" s="110"/>
      <c r="C984" s="111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ht="12.75" customHeight="1">
      <c r="A985" s="110"/>
      <c r="B985" s="110"/>
      <c r="C985" s="111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ht="12.75" customHeight="1">
      <c r="A986" s="110"/>
      <c r="B986" s="110"/>
      <c r="C986" s="111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ht="12.75" customHeight="1">
      <c r="A987" s="110"/>
      <c r="B987" s="110"/>
      <c r="C987" s="111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ht="12.75" customHeight="1">
      <c r="A988" s="110"/>
      <c r="B988" s="110"/>
      <c r="C988" s="111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ht="12.75" customHeight="1">
      <c r="A989" s="110"/>
      <c r="B989" s="110"/>
      <c r="C989" s="111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ht="12.75" customHeight="1">
      <c r="A990" s="110"/>
      <c r="B990" s="110"/>
      <c r="C990" s="111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ht="12.75" customHeight="1">
      <c r="A991" s="110"/>
      <c r="B991" s="110"/>
      <c r="C991" s="111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ht="12.75" customHeight="1">
      <c r="A992" s="110"/>
      <c r="B992" s="110"/>
      <c r="C992" s="111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ht="12.75" customHeight="1">
      <c r="A993" s="110"/>
      <c r="B993" s="110"/>
      <c r="C993" s="111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ht="12.75" customHeight="1">
      <c r="A994" s="110"/>
      <c r="B994" s="110"/>
      <c r="C994" s="111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ht="12.75" customHeight="1">
      <c r="A995" s="110"/>
      <c r="B995" s="110"/>
      <c r="C995" s="111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ht="12.75" customHeight="1">
      <c r="A996" s="110"/>
      <c r="B996" s="110"/>
      <c r="C996" s="111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ht="12.75" customHeight="1">
      <c r="A997" s="110"/>
      <c r="B997" s="110"/>
      <c r="C997" s="111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ht="12.75" customHeight="1">
      <c r="A998" s="110"/>
      <c r="B998" s="110"/>
      <c r="C998" s="111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ht="12.75" customHeight="1">
      <c r="A999" s="110"/>
      <c r="B999" s="110"/>
      <c r="C999" s="111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ht="12.75" customHeight="1">
      <c r="A1000" s="110"/>
      <c r="B1000" s="110"/>
      <c r="C1000" s="111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mergeCells count="50">
    <mergeCell ref="B3:I3"/>
    <mergeCell ref="B4:I4"/>
    <mergeCell ref="C16:F16"/>
    <mergeCell ref="B33:B36"/>
    <mergeCell ref="F34:I34"/>
    <mergeCell ref="F36:I36"/>
    <mergeCell ref="B37:B40"/>
    <mergeCell ref="M50:N50"/>
    <mergeCell ref="M51:N51"/>
    <mergeCell ref="M53:N53"/>
    <mergeCell ref="M54:N54"/>
    <mergeCell ref="F38:I38"/>
    <mergeCell ref="F40:I40"/>
    <mergeCell ref="J48:K48"/>
    <mergeCell ref="M48:N48"/>
    <mergeCell ref="J49:K50"/>
    <mergeCell ref="M49:N49"/>
    <mergeCell ref="M52:N52"/>
    <mergeCell ref="B48:C48"/>
    <mergeCell ref="B49:C50"/>
    <mergeCell ref="B51:C52"/>
    <mergeCell ref="B53:C54"/>
    <mergeCell ref="B55:C56"/>
    <mergeCell ref="B57:C58"/>
    <mergeCell ref="B59:C60"/>
    <mergeCell ref="J70:K70"/>
    <mergeCell ref="L70:M70"/>
    <mergeCell ref="N70:O70"/>
    <mergeCell ref="P70:Q70"/>
    <mergeCell ref="J51:K52"/>
    <mergeCell ref="J53:K54"/>
    <mergeCell ref="J55:K56"/>
    <mergeCell ref="J57:K58"/>
    <mergeCell ref="J59:K60"/>
    <mergeCell ref="J61:K62"/>
    <mergeCell ref="J63:K64"/>
    <mergeCell ref="B73:C73"/>
    <mergeCell ref="B74:C74"/>
    <mergeCell ref="B75:C75"/>
    <mergeCell ref="B76:C76"/>
    <mergeCell ref="B77:C77"/>
    <mergeCell ref="B78:C78"/>
    <mergeCell ref="B79:C79"/>
    <mergeCell ref="B61:C62"/>
    <mergeCell ref="B63:C64"/>
    <mergeCell ref="B70:C71"/>
    <mergeCell ref="D70:E70"/>
    <mergeCell ref="F70:G70"/>
    <mergeCell ref="H70:I70"/>
    <mergeCell ref="B72:C72"/>
  </mergeCells>
  <printOptions/>
  <pageMargins bottom="0.393700787401575" footer="0.0" header="0.0" left="0.590551181102362" right="0.393700787401575" top="0.3937007874015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2023-08-02T22:13:08Z</dcterms:created>
  <dc:creator>Admin</dc:creator>
</cp:coreProperties>
</file>